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LAG NATJECAJI\TO 7.4.1\4. LAG NATJEČAJ 7.4.1\OBRASCI\"/>
    </mc:Choice>
  </mc:AlternateContent>
  <bookViews>
    <workbookView xWindow="0" yWindow="0" windowWidth="25125" windowHeight="12435" activeTab="1"/>
  </bookViews>
  <sheets>
    <sheet name="upute" sheetId="8" r:id="rId1"/>
    <sheet name=" PLAN NABAVE-TTIP" sheetId="1" r:id="rId2"/>
    <sheet name="Sheet1" sheetId="5" state="hidden" r:id="rId3"/>
    <sheet name="Sheet3" sheetId="7" r:id="rId4"/>
  </sheets>
  <externalReferences>
    <externalReference r:id="rId5"/>
  </externalReferences>
  <definedNames>
    <definedName name="DA">'[1]PLAN NABAVE-TTIP'!$B$51:$B$52</definedName>
    <definedName name="Građenje">#REF!</definedName>
    <definedName name="građenje.životinje">Sheet1!$C$4:$C$15</definedName>
    <definedName name="inenzitet">#REF!</definedName>
    <definedName name="intenzitet">#REF!</definedName>
    <definedName name="intenzitet.potpore">#REF!</definedName>
    <definedName name="iznos.potpore">#REF!</definedName>
    <definedName name="korisnik.je.početnik">#REF!</definedName>
    <definedName name="Korisnik.je.početnik?">#REF!</definedName>
    <definedName name="početnik">#REF!</definedName>
    <definedName name="_xlnm.Print_Area" localSheetId="1">' PLAN NABAVE-TTIP'!$A$1:$T$61</definedName>
    <definedName name="sp.mehanizacija">Sheet1!$C$71:$C$81</definedName>
    <definedName name="sp.ostalo">Sheet1!$C$64:$C$65</definedName>
    <definedName name="sp.ostalo.oprema">Sheet1!$C$67:$C$69</definedName>
    <definedName name="sp.uređenje">Sheet1!$C$85:$C$86</definedName>
    <definedName name="UZGOJ_CVIJEĆA__UKRASNOG_BILJA__LJEKOVITOG__ZAČINSKOG_I_AROMATIČNOG_BILJA__SA_PRIPADAJUĆOM_OPREMOM_I_INFRASTRUKTUROM_U_SKLOPU_POLJOPRIVREDNOG_GOSPODARSTVA">#REF!</definedName>
    <definedName name="vp.građenje1">#REF!</definedName>
    <definedName name="vp.građenje2">#REF!</definedName>
    <definedName name="vp.građenje3">#REF!</definedName>
    <definedName name="vp.mehanizacija">#REF!</definedName>
    <definedName name="vp.nasadi">#REF!</definedName>
    <definedName name="vp.navodnjavanje">#REF!</definedName>
    <definedName name="vp.oprema1">#REF!</definedName>
    <definedName name="vp.oprema2">#REF!</definedName>
    <definedName name="vp.oprema3">#REF!</definedName>
    <definedName name="vp.zemljište">#REF!</definedName>
    <definedName name="životinje.gradnja">Sheet1!$C$4:$C$15</definedName>
    <definedName name="životinje.građenje">Sheet1!$C$4:$C$15</definedName>
    <definedName name="životinje.oprema">Sheet1!$C$17:$C$61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4" i="1" l="1"/>
  <c r="J53" i="1"/>
  <c r="J58" i="1"/>
  <c r="K53" i="1" l="1"/>
  <c r="F53" i="1" l="1"/>
  <c r="L7" i="1" l="1"/>
  <c r="L8" i="1"/>
  <c r="L9" i="1"/>
  <c r="L10" i="1"/>
  <c r="L11" i="1"/>
  <c r="L12" i="1"/>
  <c r="L13" i="1"/>
  <c r="L14" i="1"/>
  <c r="T33" i="1"/>
  <c r="S33" i="1"/>
  <c r="Q33" i="1"/>
  <c r="P33" i="1"/>
  <c r="O33" i="1"/>
  <c r="N33" i="1"/>
  <c r="M33" i="1"/>
  <c r="L33" i="1"/>
  <c r="K33" i="1"/>
  <c r="F33" i="1"/>
  <c r="N4" i="1"/>
  <c r="K4" i="1"/>
  <c r="F4" i="1"/>
  <c r="L18" i="1"/>
  <c r="L6" i="1"/>
  <c r="S29" i="1"/>
  <c r="K54" i="1" l="1"/>
  <c r="T29" i="1" l="1"/>
  <c r="Q29" i="1"/>
  <c r="P29" i="1"/>
  <c r="O29" i="1"/>
  <c r="N29" i="1"/>
  <c r="M29" i="1"/>
  <c r="L29" i="1"/>
  <c r="N23" i="1"/>
  <c r="N20" i="1"/>
  <c r="L27" i="1"/>
  <c r="L26" i="1"/>
  <c r="L25" i="1"/>
  <c r="L24" i="1"/>
  <c r="L21" i="1"/>
  <c r="L17" i="1"/>
  <c r="L16" i="1"/>
  <c r="K50" i="1" l="1"/>
  <c r="F54" i="1"/>
  <c r="K29" i="1" l="1"/>
  <c r="L28" i="1" s="1"/>
  <c r="F29" i="1"/>
  <c r="L23" i="1" l="1"/>
  <c r="F41" i="1"/>
  <c r="K20" i="1" l="1"/>
  <c r="L19" i="1" s="1"/>
  <c r="L4" i="1" s="1"/>
  <c r="F20" i="1"/>
  <c r="F23" i="1"/>
  <c r="F58" i="1" l="1"/>
  <c r="F43" i="1"/>
  <c r="F44" i="1" s="1"/>
  <c r="K41" i="1"/>
  <c r="K43" i="1" s="1"/>
  <c r="K23" i="1"/>
  <c r="K58" i="1" l="1"/>
  <c r="L22" i="1"/>
  <c r="M22" i="1" s="1"/>
  <c r="F45" i="1"/>
  <c r="F46" i="1" s="1"/>
  <c r="F55" i="1" s="1"/>
  <c r="K44" i="1"/>
  <c r="K42" i="1"/>
  <c r="M21" i="1" l="1"/>
  <c r="K56" i="1"/>
  <c r="L20" i="1"/>
  <c r="K45" i="1"/>
  <c r="M24" i="1"/>
  <c r="M26" i="1"/>
  <c r="M28" i="1"/>
  <c r="M27" i="1"/>
  <c r="M25" i="1"/>
  <c r="F57" i="1"/>
  <c r="F60" i="1" l="1"/>
  <c r="F61" i="1" s="1"/>
  <c r="K46" i="1"/>
  <c r="K47" i="1" s="1"/>
  <c r="K52" i="1" s="1"/>
  <c r="M23" i="1"/>
  <c r="M20" i="1"/>
  <c r="F59" i="1"/>
  <c r="O10" i="1" l="1"/>
  <c r="P10" i="1" s="1"/>
  <c r="O14" i="1"/>
  <c r="P14" i="1" s="1"/>
  <c r="O11" i="1"/>
  <c r="P11" i="1" s="1"/>
  <c r="O12" i="1"/>
  <c r="P12" i="1" s="1"/>
  <c r="O13" i="1"/>
  <c r="P13" i="1" s="1"/>
  <c r="O19" i="1"/>
  <c r="P19" i="1" s="1"/>
  <c r="O7" i="1"/>
  <c r="P7" i="1" s="1"/>
  <c r="O9" i="1"/>
  <c r="P9" i="1" s="1"/>
  <c r="O22" i="1"/>
  <c r="P22" i="1" s="1"/>
  <c r="O26" i="1"/>
  <c r="P26" i="1" s="1"/>
  <c r="O17" i="1"/>
  <c r="P17" i="1" s="1"/>
  <c r="O21" i="1"/>
  <c r="P21" i="1" s="1"/>
  <c r="O18" i="1"/>
  <c r="P18" i="1" s="1"/>
  <c r="O28" i="1"/>
  <c r="P28" i="1" s="1"/>
  <c r="O8" i="1"/>
  <c r="P8" i="1" s="1"/>
  <c r="O25" i="1"/>
  <c r="P25" i="1" s="1"/>
  <c r="O24" i="1"/>
  <c r="P24" i="1" s="1"/>
  <c r="O16" i="1"/>
  <c r="P16" i="1" s="1"/>
  <c r="O6" i="1"/>
  <c r="P6" i="1" s="1"/>
  <c r="O27" i="1"/>
  <c r="P27" i="1" s="1"/>
  <c r="P20" i="1" l="1"/>
  <c r="P23" i="1"/>
  <c r="P4" i="1"/>
  <c r="O4" i="1"/>
  <c r="O23" i="1"/>
  <c r="O20" i="1"/>
  <c r="K62" i="1" l="1"/>
  <c r="Q17" i="1"/>
  <c r="S17" i="1" s="1"/>
  <c r="Q16" i="1"/>
  <c r="Q25" i="1"/>
  <c r="S25" i="1" s="1"/>
  <c r="Q22" i="1"/>
  <c r="S22" i="1" s="1"/>
  <c r="Q28" i="1"/>
  <c r="S28" i="1" s="1"/>
  <c r="Q19" i="1"/>
  <c r="S19" i="1" s="1"/>
  <c r="T19" i="1" s="1"/>
  <c r="Q7" i="1"/>
  <c r="S7" i="1" s="1"/>
  <c r="T7" i="1" s="1"/>
  <c r="Q21" i="1"/>
  <c r="S21" i="1" s="1"/>
  <c r="Q9" i="1"/>
  <c r="S9" i="1" s="1"/>
  <c r="T9" i="1" s="1"/>
  <c r="S16" i="1"/>
  <c r="Q26" i="1"/>
  <c r="S26" i="1" s="1"/>
  <c r="Q24" i="1"/>
  <c r="S24" i="1" s="1"/>
  <c r="Q8" i="1"/>
  <c r="S8" i="1" s="1"/>
  <c r="T8" i="1" s="1"/>
  <c r="Q27" i="1"/>
  <c r="S27" i="1" s="1"/>
  <c r="Q6" i="1"/>
  <c r="S6" i="1" s="1"/>
  <c r="T6" i="1" s="1"/>
  <c r="Q18" i="1"/>
  <c r="S18" i="1" s="1"/>
  <c r="Q12" i="1"/>
  <c r="S12" i="1" s="1"/>
  <c r="T12" i="1" s="1"/>
  <c r="Q13" i="1"/>
  <c r="S13" i="1" s="1"/>
  <c r="Q10" i="1"/>
  <c r="S10" i="1" s="1"/>
  <c r="Q14" i="1"/>
  <c r="S14" i="1" s="1"/>
  <c r="Q11" i="1"/>
  <c r="S11" i="1" s="1"/>
  <c r="T11" i="1" s="1"/>
  <c r="T28" i="1" l="1"/>
  <c r="S20" i="1"/>
  <c r="T22" i="1"/>
  <c r="Q20" i="1"/>
  <c r="T10" i="1"/>
  <c r="T24" i="1"/>
  <c r="T26" i="1"/>
  <c r="T27" i="1"/>
  <c r="S23" i="1"/>
  <c r="Q23" i="1"/>
  <c r="T25" i="1"/>
  <c r="Q4" i="1"/>
  <c r="S4" i="1"/>
  <c r="T21" i="1"/>
  <c r="T17" i="1"/>
  <c r="T14" i="1"/>
  <c r="T16" i="1"/>
  <c r="T18" i="1"/>
  <c r="T23" i="1" l="1"/>
  <c r="T20" i="1"/>
  <c r="T13" i="1"/>
  <c r="T4" i="1" l="1"/>
  <c r="K55" i="1" s="1"/>
  <c r="T39" i="1" l="1"/>
  <c r="K57" i="1"/>
  <c r="K60" i="1" l="1"/>
  <c r="K61" i="1" s="1"/>
  <c r="K59" i="1"/>
</calcChain>
</file>

<file path=xl/comments1.xml><?xml version="1.0" encoding="utf-8"?>
<comments xmlns="http://schemas.openxmlformats.org/spreadsheetml/2006/main">
  <authors>
    <author>mario.sabljic</author>
  </authors>
  <commentList>
    <comment ref="C2" authorId="0" shapeId="0">
      <text>
        <r>
          <rPr>
            <b/>
            <sz val="9"/>
            <color indexed="81"/>
            <rFont val="Tahoma"/>
            <family val="2"/>
            <charset val="238"/>
          </rPr>
          <t>APPRRR:</t>
        </r>
        <r>
          <rPr>
            <sz val="9"/>
            <color indexed="81"/>
            <rFont val="Tahoma"/>
            <family val="2"/>
            <charset val="238"/>
          </rPr>
          <t xml:space="preserve">
U ovaj stupac se upisuje točan naziv predmeta koju nositelj projekta nabavlja (npr. Izgradnja dječjeg vrtića, Rekonstrukcija društvenog doma, Nabava namještaja dječjeg vrtića, Nabava kuhinjske elektroopreme i sl.). Ne upisivati pojedinu iznos za svaku pojedinu grupu radova; npr. zemljani radovi, betonski radovi) već ukupni iznos koji se odnosi na ulaganje (npr. izgradnja dječjeg igrališta).   </t>
        </r>
      </text>
    </comment>
    <comment ref="D2" authorId="0" shapeId="0">
      <text>
        <r>
          <rPr>
            <b/>
            <sz val="9"/>
            <color indexed="81"/>
            <rFont val="Tahoma"/>
            <family val="2"/>
            <charset val="238"/>
          </rPr>
          <t>APPRRR:</t>
        </r>
        <r>
          <rPr>
            <sz val="9"/>
            <color indexed="81"/>
            <rFont val="Tahoma"/>
            <family val="2"/>
            <charset val="238"/>
          </rPr>
          <t xml:space="preserve">
Upisuje se kratki opis planirane nabave odnosno glavna karakteristika/kapacitet.</t>
        </r>
      </text>
    </comment>
    <comment ref="E2" authorId="0" shapeId="0">
      <text>
        <r>
          <rPr>
            <b/>
            <sz val="9"/>
            <color indexed="81"/>
            <rFont val="Tahoma"/>
            <family val="2"/>
            <charset val="238"/>
          </rPr>
          <t>APPRRR:</t>
        </r>
        <r>
          <rPr>
            <sz val="9"/>
            <color indexed="81"/>
            <rFont val="Tahoma"/>
            <family val="2"/>
            <charset val="238"/>
          </rPr>
          <t xml:space="preserve">
</t>
        </r>
        <r>
          <rPr>
            <b/>
            <sz val="9"/>
            <color indexed="81"/>
            <rFont val="Tahoma"/>
            <family val="2"/>
            <charset val="238"/>
          </rPr>
          <t xml:space="preserve">"Javna nabava" </t>
        </r>
        <r>
          <rPr>
            <sz val="9"/>
            <color indexed="81"/>
            <rFont val="Tahoma"/>
            <family val="2"/>
            <charset val="238"/>
          </rPr>
          <t xml:space="preserve">iz padajućeg izbornika odabiru korisnici koji su obveznici javne nabave za nabave iznad propisanih pragova
</t>
        </r>
        <r>
          <rPr>
            <b/>
            <sz val="9"/>
            <color indexed="81"/>
            <rFont val="Tahoma"/>
            <family val="2"/>
            <charset val="238"/>
          </rPr>
          <t xml:space="preserve">"Jednostavna nabava" </t>
        </r>
        <r>
          <rPr>
            <sz val="9"/>
            <color indexed="81"/>
            <rFont val="Tahoma"/>
            <family val="2"/>
            <charset val="238"/>
          </rPr>
          <t xml:space="preserve">odabiru korisnici koji su obveznici javne nabave za nabave ispod propisanih pragova
</t>
        </r>
        <r>
          <rPr>
            <b/>
            <sz val="9"/>
            <color indexed="81"/>
            <rFont val="Tahoma"/>
            <family val="2"/>
            <charset val="238"/>
          </rPr>
          <t>"Korisnik nije obveznik javne nabave"</t>
        </r>
        <r>
          <rPr>
            <sz val="9"/>
            <color indexed="81"/>
            <rFont val="Tahoma"/>
            <family val="2"/>
            <charset val="238"/>
          </rPr>
          <t xml:space="preserve"> odabiru korisnici koji nisu obveznici javne nabave</t>
        </r>
      </text>
    </comment>
    <comment ref="G2" authorId="0" shapeId="0">
      <text>
        <r>
          <rPr>
            <b/>
            <sz val="9"/>
            <color indexed="81"/>
            <rFont val="Tahoma"/>
            <family val="2"/>
            <charset val="238"/>
          </rPr>
          <t>APPRRR:</t>
        </r>
        <r>
          <rPr>
            <sz val="9"/>
            <color indexed="81"/>
            <rFont val="Tahoma"/>
            <family val="2"/>
            <charset val="238"/>
          </rPr>
          <t xml:space="preserve">
Upisuje se naziv troška kako je naveden u ponudi.
</t>
        </r>
      </text>
    </comment>
    <comment ref="I2" authorId="0" shapeId="0">
      <text>
        <r>
          <rPr>
            <b/>
            <sz val="9"/>
            <color indexed="81"/>
            <rFont val="Tahoma"/>
            <family val="2"/>
            <charset val="238"/>
          </rPr>
          <t>APPRRR:</t>
        </r>
        <r>
          <rPr>
            <sz val="9"/>
            <color indexed="81"/>
            <rFont val="Tahoma"/>
            <family val="2"/>
            <charset val="238"/>
          </rPr>
          <t xml:space="preserve">
Upisuje se datum kada je ponuda izdana/nastala</t>
        </r>
      </text>
    </comment>
  </commentList>
</comments>
</file>

<file path=xl/sharedStrings.xml><?xml version="1.0" encoding="utf-8"?>
<sst xmlns="http://schemas.openxmlformats.org/spreadsheetml/2006/main" count="350" uniqueCount="240">
  <si>
    <t>A</t>
  </si>
  <si>
    <t>C</t>
  </si>
  <si>
    <t>D</t>
  </si>
  <si>
    <t>E</t>
  </si>
  <si>
    <t>F</t>
  </si>
  <si>
    <t>G</t>
  </si>
  <si>
    <t>H</t>
  </si>
  <si>
    <t>J</t>
  </si>
  <si>
    <t>K</t>
  </si>
  <si>
    <t>L</t>
  </si>
  <si>
    <t>M</t>
  </si>
  <si>
    <t>N</t>
  </si>
  <si>
    <t>O</t>
  </si>
  <si>
    <t>P</t>
  </si>
  <si>
    <t>R</t>
  </si>
  <si>
    <t>S</t>
  </si>
  <si>
    <t>T</t>
  </si>
  <si>
    <t xml:space="preserve"> </t>
  </si>
  <si>
    <t>Naziv ponuditelja</t>
  </si>
  <si>
    <t>Datum odabrane  ponude</t>
  </si>
  <si>
    <t>Broj odabrane ponude</t>
  </si>
  <si>
    <t>U</t>
  </si>
  <si>
    <t>Vrsta nabave (Javna nabava, Jednostavna nabava, Korisnik nije obveznik Javne nabave)</t>
  </si>
  <si>
    <t>W</t>
  </si>
  <si>
    <t>Q</t>
  </si>
  <si>
    <t>Građenje</t>
  </si>
  <si>
    <t>Oprema</t>
  </si>
  <si>
    <t>2A</t>
  </si>
  <si>
    <t>RED</t>
  </si>
  <si>
    <t>4B</t>
  </si>
  <si>
    <t>a) Ulaganje u građenje/rekonstrukciju i/ili opremanje</t>
  </si>
  <si>
    <t>i objekata za životinje, uključujući vanjsku i unutarnju infrastrukturu u sklopu poljoprivrednog gospodarstva</t>
  </si>
  <si>
    <t>4B, 5B</t>
  </si>
  <si>
    <t xml:space="preserve">4B </t>
  </si>
  <si>
    <r>
      <t xml:space="preserve">- objekata za uzgoj nazimica (nucleus stado), </t>
    </r>
    <r>
      <rPr>
        <sz val="8"/>
        <color theme="1"/>
        <rFont val="Times New Roman"/>
        <family val="1"/>
        <charset val="238"/>
      </rPr>
      <t xml:space="preserve">držanje krmača </t>
    </r>
    <r>
      <rPr>
        <sz val="8"/>
        <color rgb="FF000000"/>
        <rFont val="Times New Roman"/>
        <family val="1"/>
        <charset val="238"/>
      </rPr>
      <t>i/ili tovljenika svinja, uključujući odvojene prostore za osjemenjivanje, za čekalište, za prasilište, za odgajalište, za tovilište, za ispuste, za neraste i krmače, za nazimice, za neškodljivo uklanjanje lešina, za prisilno klanje, za karantenu</t>
    </r>
  </si>
  <si>
    <t xml:space="preserve">- objekata za držanje i tov peradi, za prisilno klanje životinja, za tretman životinja protiv zaraznih bolesti, za neškodljivo uklanjanje lešina, za privremeno skladištenje lešina na farmi </t>
  </si>
  <si>
    <t xml:space="preserve">- objekata za držanje kokoši nesilica i/ili uzgoj pilenki,  za tretman životinja protiv zaraznih bolesti za neškodljivo uklanjanje lešina,  za privremeno skladištenje lešina na farmi, </t>
  </si>
  <si>
    <t xml:space="preserve">4B, 5B </t>
  </si>
  <si>
    <t>5B</t>
  </si>
  <si>
    <t>- objekata za skladištenje opreme, životinjskih proizvoda, repromaterijala, rezervnih dijelova i stelje, za skladištenje i pripremu hrane (s pripadajućom opremom), dezinfekcijske barijere, mosna vaga</t>
  </si>
  <si>
    <t>- pratećih objekata za proizvodnju,  prijem, sortiranje, pakiranje  i skladištenje jaja (poput postrojenja za hlađenje ili pakiranje),</t>
  </si>
  <si>
    <r>
      <t xml:space="preserve">- </t>
    </r>
    <r>
      <rPr>
        <sz val="8"/>
        <color theme="1"/>
        <rFont val="Times New Roman"/>
        <family val="1"/>
        <charset val="238"/>
      </rPr>
      <t xml:space="preserve">objekata za instalaciju tehnološke opreme,  za rashladni uređaj, opreme za ventilaciju, klimatizaciju, grijanje, popratne energetske objekte, uključujući građenje vodovodne (uključujući bunare), plinske, električne (uključujući prostor za upotrebu agregata) i hidrantske i kanalizacijske mreže, </t>
    </r>
    <r>
      <rPr>
        <sz val="8"/>
        <color rgb="FF000000"/>
        <rFont val="Times New Roman"/>
        <family val="1"/>
        <charset val="238"/>
      </rPr>
      <t>gromobranske instalacije</t>
    </r>
  </si>
  <si>
    <t>- objekata za dnevni odmor radnika uz sanitarni prostor, za potrebe veterinarske službe, za uredski prostor, prostor za privremeno odlaganje otpada,  mreže putova i uređenje okoliša unutar farme, ograda oko farme fiksne ograde za travnjake (torovi)</t>
  </si>
  <si>
    <t>- izmuzište za strojnu mužnju, uključujući i pokretne muzne jedinice, robot za mužnju (sa svim elementima, materijalom i montažom)</t>
  </si>
  <si>
    <t>- mljekovodi i oprema za hlađenje i skladištenje mlijeka na poljoprivrednom gospodarstvu/farmi</t>
  </si>
  <si>
    <t xml:space="preserve">- strojevi i oprema za spremanje voluminozne krme, hranjenje i napajanje životinja (mlinovi i mješaonice za pripremu koncentrata, oprema i dozatori za krmne koncentrate, izuzimači, transporteri, </t>
  </si>
  <si>
    <t>- prikolice, mikser prikolice i samohodne mikser prikolice i dozatori za kabastu krmu,  traktori, utovarivači s potrebnim priključcima, hranilice, pojilice, balirke, ovijači bala i silokombajni, distributeri slame i dr.)</t>
  </si>
  <si>
    <t xml:space="preserve">4C, </t>
  </si>
  <si>
    <t>- tuneli za čuvanje hrane za životinje</t>
  </si>
  <si>
    <t>- oprema za izgnojavanje</t>
  </si>
  <si>
    <t>- podne rešetke, gume i madraci</t>
  </si>
  <si>
    <t>- mobilne naftne pumpe s opremom</t>
  </si>
  <si>
    <t>- strojevi i oprema za pripremu i transport stelje</t>
  </si>
  <si>
    <t>stočna vaga, rampa za utovar/istovar životinja, lijevci (korali) za usmjeravanje, hvatanje i sortiranje stoke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</si>
  <si>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</si>
  <si>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</si>
  <si>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</si>
  <si>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</si>
  <si>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</si>
  <si>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</si>
  <si>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</si>
  <si>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</si>
  <si>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</si>
  <si>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</si>
  <si>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uređaji i oprema za ventilaciju, klimatizaciju i grijanje uključujući alarmni sustav,</t>
  </si>
  <si>
    <t>- generator/agregat s potrebnom opremom</t>
  </si>
  <si>
    <t>- oprema za videonadzor</t>
  </si>
  <si>
    <t>- oprema za detekciju tjeranja</t>
  </si>
  <si>
    <t>- lift za podizanje stoke</t>
  </si>
  <si>
    <t>- protupožarna oprema i protupožarni aparati</t>
  </si>
  <si>
    <t>- nadzemni spremnici za vodu</t>
  </si>
  <si>
    <t>5A</t>
  </si>
  <si>
    <t>- opremanje prasilišta, odgajališta, tovilišta, krmačarnika (odmaralište-čekalište), nazimičarnika,  nerastarnika</t>
  </si>
  <si>
    <t>- opremanje prostora za osjemenjivanje,  za prasenje</t>
  </si>
  <si>
    <t>- oprema za dodatnu prehranu i opskrbu vodom prilikom boravka na otvorenom</t>
  </si>
  <si>
    <t>- oprema za šišanje ovaca</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</si>
  <si>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</si>
  <si>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</si>
  <si>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</si>
  <si>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  za valenje jednodnevnih pilića (predvalionici i valionici)</t>
  </si>
  <si>
    <t>- oprema za sakupljanje, označivanje, skladištenje, pranje, hlađenje, sortiranje, pakiranje i prijevoz jaja do i unutar pogona</t>
  </si>
  <si>
    <r>
      <t xml:space="preserve">- </t>
    </r>
    <r>
      <rPr>
        <sz val="8"/>
        <color theme="1"/>
        <rFont val="Times New Roman"/>
        <family val="1"/>
        <charset val="238"/>
      </rPr>
      <t>oprema za primarnu obradu  jednodnevnih pilići, transport i otpremu jednodnevnih  pilića do farmi (kao npr. transportna kolica, transportna sredstva-vozila itd.)</t>
    </r>
  </si>
  <si>
    <t>- oprema za kondicioniranje mikroklimatskih uvjeta u valionici (oprema i uređaji za ventilaciju, klimatizaciju i grijanje uključujući alarmni sustav s generatorom/agregatom, - agregati za proizvodnju el. energije</t>
  </si>
  <si>
    <t>- oprema za izvođenje pranja i dezinfekcije valionice</t>
  </si>
  <si>
    <t>- oprema za izlov, utovar i transport žive peradi od peradarnika do objekta klaonice (stol za izlov, kamioni, viličari, gajbe, kontejneri)</t>
  </si>
  <si>
    <t xml:space="preserve">- oprema za držanje kokoši nesilica (obogaćeni kavezi, alternativni sustavi držanja, slobodni način držanja) </t>
  </si>
  <si>
    <t>- oprema za zaštitu domaćih životinja od divljači</t>
  </si>
  <si>
    <t>- energetske zavjese</t>
  </si>
  <si>
    <t>vaga - oprema za automatsko vaganje peradi</t>
  </si>
  <si>
    <t>- oprema i opremanje fiksne ograde za travnjake</t>
  </si>
  <si>
    <t xml:space="preserve">ii ostalih gospodarskih objekata, upravnih prostorija s pripadajućim sadržajima, opremom i infrastrukturom, koji su u funkciji osnovne djelatnosti </t>
  </si>
  <si>
    <t xml:space="preserve">- prostora za skladištenje/čuvanje mehanizacije </t>
  </si>
  <si>
    <t>Opremanje</t>
  </si>
  <si>
    <r>
      <t xml:space="preserve">- </t>
    </r>
    <r>
      <rPr>
        <sz val="8"/>
        <color theme="1"/>
        <rFont val="Times New Roman"/>
        <family val="1"/>
        <charset val="238"/>
      </rPr>
      <t>prostorija upravne zgrade s pripadajućim sadržajima (uredski prostori; montažni (kontejnerski) objekti, prostorije za ovlaštenog veterinara i veterinarskog inspektora; prostorije za odmor radnika; garderobe u čistom i nečistom dijelu; pripadajući sanitarni čvorovi; prostorije za čuvanje sredstava za čišćenje, pranje i dezinfekciju i dr.)</t>
    </r>
    <r>
      <rPr>
        <sz val="10"/>
        <color theme="1"/>
        <rFont val="Times New Roman"/>
        <family val="1"/>
        <charset val="238"/>
      </rPr>
      <t xml:space="preserve">  </t>
    </r>
  </si>
  <si>
    <t>- prostora za skladištenje/čuvanje mehanizacije</t>
  </si>
  <si>
    <t>- agregati za proizvodnju el. energije</t>
  </si>
  <si>
    <r>
      <t>c) Kupnja nove poljoprivredne mehanizacije i gospodarskih vozila za vlastitu primarnu poljoprivrednu proizvodnju uključujući sektor vinogradarstva (nije prihvatljivo ulaganje u nabavu poljoprivredne mehanizacije i gospodarskih vozila isključivo u svrhu obavljanja</t>
    </r>
    <r>
      <rPr>
        <sz val="11"/>
        <color theme="1"/>
        <rFont val="Times New Roman"/>
        <family val="1"/>
        <charset val="238"/>
      </rPr>
      <t xml:space="preserve"> </t>
    </r>
    <r>
      <rPr>
        <b/>
        <sz val="11"/>
        <color theme="1"/>
        <rFont val="Times New Roman"/>
        <family val="1"/>
        <charset val="238"/>
      </rPr>
      <t>uslužnih djelatnosti)</t>
    </r>
  </si>
  <si>
    <t>- traktor</t>
  </si>
  <si>
    <t>4C, 5D</t>
  </si>
  <si>
    <t>- kombajn</t>
  </si>
  <si>
    <t>4C,5D</t>
  </si>
  <si>
    <t>- ostala nespomenuta mehanizacija</t>
  </si>
  <si>
    <t>- gospodarsko vozilo</t>
  </si>
  <si>
    <t>5D</t>
  </si>
  <si>
    <r>
      <t>- oprema za osnovnu i dopunsku obradu tla,</t>
    </r>
    <r>
      <rPr>
        <sz val="8"/>
        <color theme="1"/>
        <rFont val="Calibri"/>
        <family val="2"/>
        <charset val="238"/>
      </rPr>
      <t xml:space="preserve"> </t>
    </r>
    <r>
      <rPr>
        <sz val="8"/>
        <color theme="1"/>
        <rFont val="Times New Roman"/>
        <family val="1"/>
        <charset val="238"/>
      </rPr>
      <t xml:space="preserve">sjetvu i sadnju i košnju  </t>
    </r>
  </si>
  <si>
    <t>4C</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</si>
  <si>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</si>
  <si>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</si>
  <si>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</si>
  <si>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</si>
  <si>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</si>
  <si>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ostala nespomenuta oprema</t>
  </si>
  <si>
    <t>e) Kupnja zemljišta i objekata radi realizacije projekta, do 10% vrijednosti ukupno prihvatljivih troškova projekta (bez općih troškova), ako se ulaganje provodi sukladno važećim propisima kojima se uređuje gradnja, uz mogućnost kupnje prije podnošenja zahtjeva za potporu, ali ne prije 1. siječnja 2014. godine</t>
  </si>
  <si>
    <t>f) Prilagodba novouvedenim standardima u skladu s člankom 17. Uredbe (EU) br. 1305/2013</t>
  </si>
  <si>
    <t xml:space="preserve">g)  Uređenje i trajnije poboljšanje kvalitete poljoprivrednog zemljišta u svrhu poljoprivredne proizvodnje (privođenje poljoprivrednog zemljišta kulturi), u svrhu realizacije projekta </t>
  </si>
  <si>
    <t>- krčenje jednogodišnjeg i višegodišnjeg raslinja, uklanjanje kamenja, podrivanje, ravnanje i niveliranje terena  i dr.</t>
  </si>
  <si>
    <t>- kalcifikacija, meliorativna gnojidba i ostale mjere za poboljšanje polj.zemljišta</t>
  </si>
  <si>
    <t xml:space="preserve"> - objekata za tov goveda i držanje krava dojilja, za neškodljivo uklanjanje lešina, za prisilno klanje životinja, za tretman životinja protiv zaraznih bolesti, za držanje teladi i junadi, za ispuste,  za osjemenjivanje</t>
  </si>
  <si>
    <t xml:space="preserve"> - objekata za držanje konja, magaraca, mula i mazgi, za prisilno klanje životinja, za tretman životinja protiv zaraznih bolesti za neškodljivo uklanjanje lešina, za držanje pomlatka</t>
  </si>
  <si>
    <t xml:space="preserve"> - objekata za držanje ovaca i koza, prostora za karantenu, za prisilno klanje, za janjenje/jarenje, za neškodljivo uklanjanje lešina, za držanje janjadi i jaradi,  </t>
  </si>
  <si>
    <t xml:space="preserve"> - objekata za valenje jednodnevnih pilića  (JDP)</t>
  </si>
  <si>
    <t xml:space="preserve">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promatranje plotkinja, pojedinačno ili cijeloga stada za držanje teladi, junica, janjadi, jaradi, šilježadi</t>
  </si>
  <si>
    <t xml:space="preserve"> - ostalih gospodarskih objekata, upravnih prostorija s pripadajućim sadržajima koji su u funkciji osnovne djelatnosti, </t>
  </si>
  <si>
    <t>Ukupno prihvatljivi troškovi bez općih troškova</t>
  </si>
  <si>
    <t>B</t>
  </si>
  <si>
    <t>I</t>
  </si>
  <si>
    <t>Javna nabava</t>
  </si>
  <si>
    <t>Jednostavna nabava</t>
  </si>
  <si>
    <t>Korisnik nije obveznik Javne nabave</t>
  </si>
  <si>
    <t xml:space="preserve">Opis predmeta nabave
(kratki opis, kapacitet, količina i sl.) </t>
  </si>
  <si>
    <t>Troškovi pripreme i/ili provedbe projekta (troškovi konzultantskih usluga)</t>
  </si>
  <si>
    <t>Troškovi građenja vatrogasnog doma i spremišta</t>
  </si>
  <si>
    <t>Troškovi građenja dječjeg vrtića</t>
  </si>
  <si>
    <t>Troškovi rekonstrukcije prostora za izvođenje programa predškole u osnovnoj školi</t>
  </si>
  <si>
    <t>Troškovi građenja pješačke zone isključujući zgrade koje se nalaze uz pješačku zonu</t>
  </si>
  <si>
    <t>Troškovi građenja javnih prometnih površina (trg, pothodnik, nadvožnjak, javne stube i prolaz koji nisu sastavni dio ceste)</t>
  </si>
  <si>
    <t xml:space="preserve">Troškovi građenja društvenog doma/kulturnog centra </t>
  </si>
  <si>
    <t xml:space="preserve">Troškovi građenja planinarskog doma i skloništa </t>
  </si>
  <si>
    <t xml:space="preserve">Troškovi građenja turističkog informativnog centra </t>
  </si>
  <si>
    <t xml:space="preserve">Troškovi građenja dječjeg igrališta </t>
  </si>
  <si>
    <t xml:space="preserve">Troškovi građenja sportske građevine (natkrivenih i otvorenih terena) </t>
  </si>
  <si>
    <t xml:space="preserve">Troškovi građenja objekta za slatkovodni sportski ribolov (ribički dom, nadstrešnica) </t>
  </si>
  <si>
    <t xml:space="preserve">Troškovi građenja rekreacijske zone i kupališta na rijekama i jezerima </t>
  </si>
  <si>
    <t xml:space="preserve">Troškovi građenja biciklističke staze koja nije sastavni dio ceste </t>
  </si>
  <si>
    <t xml:space="preserve">Troškovi građenja tematskog puta i parka </t>
  </si>
  <si>
    <t>Troškovi rekonstrukcije prostora za igraonicu pri knjižnici, zdravstvenoj, socijalnoj, kulturnoj i sportskoj ustanovi, udruzi te drugoj pravnoj osobi u kojima se provode kraći programi odgojno-obrazovnog rada s djecom rane i predškolske dobi</t>
  </si>
  <si>
    <t>Troškovi građenja javne zelene površine (park i sl.) isključujući građevine koje se nalaze uz javnu zelenu površinu koje nisu u svrhu funkcije javnih zelenih površina</t>
  </si>
  <si>
    <t xml:space="preserve">Troškovi građenja pješačke staze koja nije sastavni dio ceste </t>
  </si>
  <si>
    <t xml:space="preserve">Troškovi građenja otvorenog odvodnog kanala koji nije sastavni dio ceste </t>
  </si>
  <si>
    <t xml:space="preserve">Troškovi građenja groblja </t>
  </si>
  <si>
    <t xml:space="preserve">Troškovi građenja tržnice </t>
  </si>
  <si>
    <t>Troškovi opremanja vatrogasnog doma i spremišta (isključujući opremu za obavljanje poslova vatrogasne djelatnosti)</t>
  </si>
  <si>
    <t xml:space="preserve">Troškovi opremanja društvenog doma/kulturnog centra  </t>
  </si>
  <si>
    <t>Troškovi opremanja planinarskog doma i skloništa</t>
  </si>
  <si>
    <t>Troškovi opremanja turističkog informativnog centra</t>
  </si>
  <si>
    <t>Troškovi opremanja dječjeg igrališta</t>
  </si>
  <si>
    <t>Troškovi opremanja sportske građevine</t>
  </si>
  <si>
    <t>Troškovi opremanja objekta za slatkovodni sportski ribolov (ribički dom, nadstrešnica)</t>
  </si>
  <si>
    <t>Troškovi opremanja rekreacijske zone i kupališta na rijekama i jezerima</t>
  </si>
  <si>
    <t xml:space="preserve">Troškovi opremanja biciklističke staze koja nije sastavni dio ceste </t>
  </si>
  <si>
    <t xml:space="preserve">Troškovi opremanja tematskog puta i parka </t>
  </si>
  <si>
    <t>Troškovi opremanja dječjeg vrtića</t>
  </si>
  <si>
    <t>Troškovi opremanja prostora za izvođenje programa predškole u osnovnoj školi</t>
  </si>
  <si>
    <t>Troškovi opremanja prostora za igraonicu pri knjižnici, zdravstvenoj, socijalnoj, kulturnoj i sportskoj ustanovi, udruzi te drugoj pravnoj osobi u kojima se provode kraći programi odgojno-obrazovnog rada s djecom rane i predškolske dobi</t>
  </si>
  <si>
    <t>Troškovi opremanja javne zelene površine (park i slično) isključujući građevine koje se nalaze uz javnu zelenu površinu koje nisu u svrhu funkcije javnih zelenih površina</t>
  </si>
  <si>
    <t xml:space="preserve">Troškovi opremanja pješačke staze koja nije sastavni dio ceste </t>
  </si>
  <si>
    <t>Troškovi opremanja pješačke zone isključujući zgrade koje se nalaze uz pješačku zonu</t>
  </si>
  <si>
    <t>Troškovi opremanja otvorenog odvodnog kanala koji nije sastavni dio ceste</t>
  </si>
  <si>
    <t>Troškovi opremanja groblja</t>
  </si>
  <si>
    <t>Troškovi opremanja tržnice</t>
  </si>
  <si>
    <t>Troškovi opremanja javnih prometnih površina  (trg, pothodnik, nadvožnjak, javne stube i prolaz koji nisu sastavni dio ceste)</t>
  </si>
  <si>
    <t xml:space="preserve">Troškovi projektno-tehničke dokumentacije, geodetskih usluga, elaborata i certifikata, troškovi nadzora i vođenja projekta te troškovi pripreme i provedbe postupka nabave </t>
  </si>
  <si>
    <t>V</t>
  </si>
  <si>
    <r>
      <t xml:space="preserve">PRIHVATLJIVI IZNOS TROŠKOVA PRIPREME PROJEKTNO-TEHNIČKE DOKUMENTACIJE, GEODETSKIH USLUGA, ELABORATA I CERTIFIKATA, TROŠKOVA NADZORA I VOĐENJA PROJEKTA TE TROŠKOVA PRIPREME I PROVEDBE POSTUPKA NABAVE
</t>
    </r>
    <r>
      <rPr>
        <i/>
        <sz val="11"/>
        <rFont val="Calibri"/>
        <family val="2"/>
        <charset val="238"/>
        <scheme val="minor"/>
      </rPr>
      <t xml:space="preserve">Pojašnjenje: Prihvatljiv je iznos iz reda C "Troškovi pripreme projektno -tehničke dokumentacije, geodetskih usluga, elaborata i certifikata, troškovi nadzora i vođenja projekta te troškovi pripreme i provedbe postupka nabave" osim ako je veći od iznosa koji čini razliku gornje granice od 10% od ukupno prihvatljivih troškova projekta bez općih troškova i troškova navedenih u redu I. </t>
    </r>
    <r>
      <rPr>
        <b/>
        <sz val="11"/>
        <rFont val="Calibri"/>
        <family val="2"/>
        <charset val="238"/>
        <scheme val="minor"/>
      </rPr>
      <t xml:space="preserve">                                                         </t>
    </r>
  </si>
  <si>
    <r>
      <t xml:space="preserve">INTENZITET POTPORE
</t>
    </r>
    <r>
      <rPr>
        <i/>
        <sz val="11"/>
        <rFont val="Calibri"/>
        <family val="2"/>
        <charset val="238"/>
        <scheme val="minor"/>
      </rPr>
      <t>Pojašnjenje: Intenzitet potpore ovisi o razvrstavanju jedinica lokalne samouprave u skladu s Odlukom o razvrstavanju jedinica lokalne i područne (regionalne) samouprave prema stupnju razvijenosti („Narodne novine“, broj 132/17):
- do 80 % od ukupnih prihvatljivih troškova projekta koji se provodi na području jedinice lokalne samouprave koja se razvrstava u VII. i VIII. skupinu
- do 90 % od ukupnih prihvatljivih troškova projekta koji se provodi na području jedinice lokalne samouprave koja se razvrstava u V. i VI. skupinu
- do 100 % od ukupnih prihvatljivih troškova projekta koji se provodi na području jedinice lokalne samouprave koja se razvrstava u I., II., III. i IV. skupinu.</t>
    </r>
  </si>
  <si>
    <t>X</t>
  </si>
  <si>
    <r>
      <t xml:space="preserve">Naziv prihvatljivog troška 
</t>
    </r>
    <r>
      <rPr>
        <sz val="11"/>
        <rFont val="Calibri"/>
        <family val="2"/>
        <charset val="238"/>
        <scheme val="minor"/>
      </rPr>
      <t>(Pojašnjenje: Točan naziv prihvatljivog troška iz Liste prihvatljivih troškova)
Nematerijalni troškovi kupnje ili razvoja računalnih programa, ako postoje, su uključeni u osnovne materijalne troškove.</t>
    </r>
  </si>
  <si>
    <r>
      <t xml:space="preserve">Ukupan iznos neprihvatljivih troškova 
</t>
    </r>
    <r>
      <rPr>
        <i/>
        <sz val="11"/>
        <rFont val="Calibri"/>
        <family val="2"/>
        <charset val="238"/>
        <scheme val="minor"/>
      </rPr>
      <t>(Pojašnjenje: Troškovi koji se ne nalazi na listi prihvatljivih troškova)</t>
    </r>
  </si>
  <si>
    <r>
      <t xml:space="preserve">Tečaj utvrđen od Europske komisije za 1. siječnja godine u kojoj se donosi Odluka (web adresa: https://www.ecb.europa.eu/stats/policy_and_exchange_rates/euro_reference_exchange_rates/html/eurofxref-graph-hrk.en.html
</t>
    </r>
    <r>
      <rPr>
        <b/>
        <i/>
        <sz val="11"/>
        <rFont val="Calibri"/>
        <family val="2"/>
        <charset val="238"/>
        <scheme val="minor"/>
      </rPr>
      <t>Pojašnjenje:</t>
    </r>
    <r>
      <rPr>
        <i/>
        <sz val="11"/>
        <rFont val="Calibri"/>
        <family val="2"/>
        <charset val="238"/>
        <scheme val="minor"/>
      </rPr>
      <t xml:space="preserve"> Korisnik upisuje tečaj koji je Europska središnja banka odredila prije 1. siječnja godine u kojoj se podnosi Zahtjev za potporu.
</t>
    </r>
    <r>
      <rPr>
        <b/>
        <i/>
        <sz val="11"/>
        <rFont val="Calibri"/>
        <family val="2"/>
        <charset val="238"/>
        <scheme val="minor"/>
      </rPr>
      <t>Napomena:</t>
    </r>
    <r>
      <rPr>
        <i/>
        <sz val="11"/>
        <rFont val="Calibri"/>
        <family val="2"/>
        <charset val="238"/>
        <scheme val="minor"/>
      </rPr>
      <t xml:space="preserve">
Agencija za plaćanja upisuje tečaj  koji je Europska središnja banka odredila prije 1. siječnja godine u kojoj se donosi Odluka.</t>
    </r>
  </si>
  <si>
    <r>
      <t xml:space="preserve">UKUPAN IZNOS PRIHVATLJIVIH TROŠKOVA BEZ OPĆIH TROŠKOVA                                                                                                                                                                                                                                                                              
</t>
    </r>
    <r>
      <rPr>
        <i/>
        <sz val="11"/>
        <rFont val="Calibri"/>
        <family val="2"/>
        <charset val="238"/>
        <scheme val="minor"/>
      </rPr>
      <t>Pojašnjenje: Ukupan iznos prihvatljivih troškova bez općih troškova jednak je iznosu iz reda A "Ukupno prihvatljivi troškovi bez općih troškova"</t>
    </r>
  </si>
  <si>
    <r>
      <t xml:space="preserve">POSTOTAK  PRIHVATLJIVIH TROŠKOVA BEZ OPĆIH TROŠKOVA  U FAZI II  U ODNOSU NA PRIHVATLJIVE TROŠKOVE BEZ OPĆIH TROŠKOVA PRIJAVLJENE U FAZI I
</t>
    </r>
    <r>
      <rPr>
        <i/>
        <sz val="11"/>
        <rFont val="Calibri"/>
        <family val="2"/>
        <charset val="238"/>
        <scheme val="minor"/>
      </rPr>
      <t>Pojašnjenje: Popunjava Agencija za plaćanja u administartivnoj kontroli drugog dijela Zahtjeva za potporu</t>
    </r>
  </si>
  <si>
    <r>
      <t xml:space="preserve">PRIHVATLJIVI IZNOS TROŠKOVA PRIPREME I/ILI PROVEDBE PROJEKTA (TROŠKOVI KONZULTANTSKIH USLUGA)
</t>
    </r>
    <r>
      <rPr>
        <i/>
        <sz val="11"/>
        <rFont val="Calibri"/>
        <family val="2"/>
        <charset val="238"/>
        <scheme val="minor"/>
      </rPr>
      <t>Pojašnjenje: Prihvatljiv je iznos iz reda B "Troškovi pripreme i/ili provedbe projekta (troškovi konzultantskih usluga)" osim ako je veći od 2% od ukupno prihvatljivih troškova projekta bez općih troškova, ili od 10.000 EUR u kunskoj protuvrijednosti, kada je prihvatljiv manji od ta dva iznosa.</t>
    </r>
  </si>
  <si>
    <r>
      <t xml:space="preserve">PRIHVATLJIVI UKUPNI IZNOS PRIHVATLJIVIH OPĆIH TROŠKOVA
</t>
    </r>
    <r>
      <rPr>
        <i/>
        <sz val="11"/>
        <rFont val="Calibri"/>
        <family val="2"/>
        <charset val="238"/>
        <scheme val="minor"/>
      </rPr>
      <t>Pojašnjenje: Prihvatljivi ukupni iznos prihvatljivih općih troškova čini zbroj iznosa iz redova I i J, ali ne može biti veći od 20.000 eura u kunskoj protuvrijednost.</t>
    </r>
  </si>
  <si>
    <r>
      <t xml:space="preserve">UKUPNI IZNOS PRIHVATLJIVOG ULAGANJA
</t>
    </r>
    <r>
      <rPr>
        <i/>
        <sz val="11"/>
        <rFont val="Calibri"/>
        <family val="2"/>
        <charset val="238"/>
        <scheme val="minor"/>
      </rPr>
      <t>Pojašnjenje: Zbrojiti iznose iz redova G i K</t>
    </r>
  </si>
  <si>
    <r>
      <t xml:space="preserve">DISKONTIRANI NETO PRIHOD KOJI PROJEKT OSTVARUJE U REFERENTNOM RAZDOBLJU OD 10 GODINA
</t>
    </r>
    <r>
      <rPr>
        <i/>
        <sz val="11"/>
        <rFont val="Calibri"/>
        <family val="2"/>
        <charset val="238"/>
        <scheme val="minor"/>
      </rPr>
      <t>Pojašnjenje: Upisati vrijednost diskontiranog neto prihoda izračunatu u poglavlju 9 Priloga uz suglasnost predstavničkog tijela jedinice lokalne samouprave za provedbu ulaganja. U skladu s odredbama članka 61. stavka 2. Uredbe (EU) br. 1303/2013, ako  projekt nakon dovršetka ostvaruje neto prihod, iznos potpore se umanjuje za diskontirani neto prihod koji projekt ostvaruje u referentnom razdoblju od 10 godina.</t>
    </r>
  </si>
  <si>
    <r>
      <t xml:space="preserve">PRIMJENJIVA FINANCIJSKA KOREKCIJA 
</t>
    </r>
    <r>
      <rPr>
        <i/>
        <sz val="11"/>
        <rFont val="Calibri"/>
        <family val="2"/>
        <charset val="238"/>
        <scheme val="minor"/>
      </rPr>
      <t>Pojašnjenje: Popunjava Agencija za plaćanja u administartivnoj kontroli drugog dijela Zahtjeva za potporu. Prilikom popunjavanja prvog dijela Zahtjeva za potporu, upisati: 0,00.
Ukoliko je postotak u redu H niži od 80%  tada iznos iz reda R  pomnožiti se 0,05.</t>
    </r>
  </si>
  <si>
    <t>Intenzitet potpore za prihvatljive troškove</t>
  </si>
  <si>
    <t xml:space="preserve">Primljena/dodijeljena  javna potpora iz drugih javnih izvora za pojedini trošak </t>
  </si>
  <si>
    <t>MAKSIMALNI MOGUĆI IZNOS POTPORE IZ PROGRAMA RURALNOG RAZVOJA</t>
  </si>
  <si>
    <t>Z</t>
  </si>
  <si>
    <r>
      <t xml:space="preserve">Ukupan iznos neodobrenih troškova
</t>
    </r>
    <r>
      <rPr>
        <i/>
        <sz val="11"/>
        <rFont val="Calibri"/>
        <family val="2"/>
        <charset val="238"/>
        <scheme val="minor"/>
      </rPr>
      <t>(Pojašnjenje: Troškovi s liste prihvatljivih troškova koji su svrstani u neodobrene)</t>
    </r>
  </si>
  <si>
    <r>
      <t xml:space="preserve">IZNOS  POTPORE ZA DODJELU (NAKON PRIMJENE FINANCIJSKE KOREKCIJE)
</t>
    </r>
    <r>
      <rPr>
        <i/>
        <sz val="11"/>
        <rFont val="Calibri"/>
        <family val="2"/>
        <charset val="238"/>
        <scheme val="minor"/>
      </rPr>
      <t>Pojašnjenje: Popunjava Agencija za plaćanja u administartivnoj kontroli drugog dijela Zahtjeva za potporu. Prilikom popunjavanja prvog dijela Zahtjeva za potporu, iznos iz reda U jednak je iznosu iz reda S.
Od iznosa u redu S oduzeti iznos iz reda T.</t>
    </r>
  </si>
  <si>
    <t>Y</t>
  </si>
  <si>
    <r>
      <t xml:space="preserve">IZNOS VLASTITIH SREDSTAVA
</t>
    </r>
    <r>
      <rPr>
        <i/>
        <sz val="11"/>
        <rFont val="Calibri"/>
        <family val="2"/>
        <charset val="238"/>
        <scheme val="minor"/>
      </rPr>
      <t>Pojašnjenje: od iznosa iz reda V oduzeti iznos iz reda U.</t>
    </r>
  </si>
  <si>
    <r>
      <t xml:space="preserve">IZNOS POTPORE IZ PRORAČUNA REPUBLIKE HRVATSKE
</t>
    </r>
    <r>
      <rPr>
        <i/>
        <sz val="11"/>
        <rFont val="Calibri"/>
        <family val="2"/>
        <charset val="238"/>
        <scheme val="minor"/>
      </rPr>
      <t>Pojašnjenje: Od iznosa iz reda U oduzeti iznos iz reda X.</t>
    </r>
  </si>
  <si>
    <t xml:space="preserve">NAPOMENA:
</t>
  </si>
  <si>
    <t>Međukalkulacija 1</t>
  </si>
  <si>
    <t>Međukalkulacija 2 (samo opći troškovi) računa limit na grupu općih troškova</t>
  </si>
  <si>
    <t>Najviši iznos potpore iz Programa po trošku</t>
  </si>
  <si>
    <t>Najviši iznos potpore iz Programa po trošku s uračunatom primljenom javnom potporom iz drugih izvora za isti pojedini trošak</t>
  </si>
  <si>
    <t>FAZA I "PLAN NABAVE''</t>
  </si>
  <si>
    <t>FAZA II "TABLICA TROŠKOVA I IZRAČUNA POTPORE"</t>
  </si>
  <si>
    <t>INTENZITET POTPORE IZ PROGRAMA RURALNOG RAZVOJA</t>
  </si>
  <si>
    <t>Iznos potpore po trošku s uračunatom financijskom korekcijom</t>
  </si>
  <si>
    <r>
      <t xml:space="preserve">IZNOS PRIMLJENE/DODIJELJENE JAVNE POTPORE KOJA SE ODNOSI NA POJEDINE PRIHVATLJIVE TROŠKOVE (iznosi koji su navedeni u stupcu 12)
</t>
    </r>
    <r>
      <rPr>
        <i/>
        <sz val="11"/>
        <rFont val="Calibri"/>
        <family val="2"/>
        <charset val="238"/>
        <scheme val="minor"/>
      </rPr>
      <t>Pojašnjenje: zbroj iznosa primljene/dodijelejene javne potpore iz stupca 14.</t>
    </r>
  </si>
  <si>
    <t>Naziv troška prema ponudi</t>
  </si>
  <si>
    <t>Iznos troška  u kunama
(s PDV-om ako je PDV prihvatljiv ili bez PDV-a ako nije prihvatljiv)</t>
  </si>
  <si>
    <t>Najviši iznos potpore iz Programa po trošku s uračunatim svim potporama iz drugih izvora za iste troškove prije primjene fin. korekcije</t>
  </si>
  <si>
    <t>Stopa fin. korekcije ako je izrečena u ovoj fazi</t>
  </si>
  <si>
    <t>Iznos financijske korekcije izračunat primjenom izrečene stope fin. korekcije ili izražen u apsolutnom iznosu</t>
  </si>
  <si>
    <r>
      <rPr>
        <b/>
        <u/>
        <sz val="14"/>
        <color theme="1"/>
        <rFont val="Calibri"/>
        <family val="2"/>
        <charset val="238"/>
        <scheme val="minor"/>
      </rPr>
      <t>FAZA I "PLAN NABAVE''</t>
    </r>
    <r>
      <rPr>
        <b/>
        <sz val="14"/>
        <color theme="1"/>
        <rFont val="Calibri"/>
        <family val="2"/>
        <scheme val="minor"/>
      </rPr>
      <t xml:space="preserve">
 PODMJERA 19.2. /  OPERACIJA 7.4.1 LRS LAG
Ulaganja u pokretanje, poboljšanje ili proširenje lokalnih temeljnih usluga za ruralno stanovništvo, uključujući slobodno vrijeme i kulturne aktivnosti te povezanu infrastrukturu</t>
    </r>
  </si>
  <si>
    <r>
      <rPr>
        <b/>
        <u/>
        <sz val="14"/>
        <color theme="1"/>
        <rFont val="Calibri"/>
        <family val="2"/>
        <charset val="238"/>
        <scheme val="minor"/>
      </rPr>
      <t>FAZA II "TABLICA TROŠKOVA I IZRAČUNA POTPORE"</t>
    </r>
    <r>
      <rPr>
        <b/>
        <sz val="14"/>
        <color theme="1"/>
        <rFont val="Calibri"/>
        <family val="2"/>
        <charset val="238"/>
        <scheme val="minor"/>
      </rPr>
      <t xml:space="preserve">
PODMJERA 19.2 / OPERACIJA 7.4.1
Ulaganja u pokretanje, poboljšanje ili proširenje lokalnih temeljnih usluga za ruralno stanovništvo, uključujući slobodno vrijeme i kulturne aktivnosti te povezanu infrastrukturu</t>
    </r>
  </si>
  <si>
    <r>
      <t xml:space="preserve">IZNOS PRIMLJENE/DODIJELJENE JAVNE POTPORE ZA ISTE TROŠKOVE KOJA SE NE MOŽE PRIPISATI POJEDINOM TROŠKU (iznosi koji nisu navedeni u stupcu 12)
</t>
    </r>
    <r>
      <rPr>
        <i/>
        <sz val="11"/>
        <rFont val="Calibri"/>
        <family val="2"/>
        <charset val="238"/>
        <scheme val="minor"/>
      </rPr>
      <t>Pojašnjenje: ukoliko je nositelj projekta primio/ostvario javnu potporu koja se ne može direktno pripisati pojedinom trošku, upisati ukupan iznos tako primljene javne potpre.</t>
    </r>
  </si>
  <si>
    <r>
      <t xml:space="preserve">IZNOS POTPORE IZ PRORAČUNA EU
</t>
    </r>
    <r>
      <rPr>
        <i/>
        <sz val="11"/>
        <rFont val="Calibri"/>
        <family val="2"/>
        <charset val="238"/>
        <scheme val="minor"/>
      </rPr>
      <t>Pojašnjenje: Iznos iz reda U pomnožiti s 0,9.</t>
    </r>
  </si>
  <si>
    <r>
      <t xml:space="preserve">IZNOS POTPORE ZA DODJELU (PRIJE PRIMJENE FINANCIJSKE KOREKCIJE)
</t>
    </r>
    <r>
      <rPr>
        <i/>
        <sz val="11"/>
        <rFont val="Calibri"/>
        <family val="2"/>
        <scheme val="minor"/>
      </rPr>
      <t>Pojašnjenje: Pomnožiti iznos iz reda L "Ukupni iznos prihvatljivog ulaganja" s postotkom potpore iz reda P "Intenzitet potpore".  Od dobivenog iznosa oduzeti vrijednost diskontiranog neto prihoda iz reda M te oduzeti iznos dodijeljene/primljene javne potpore za iste troškove iz reda N i O. Ukoliko je dobiveni iznos manji od iznosa iz reda R "Najniži iznos potpore" upisati nulu.  Ukoliko je dobiveni iznos veći od iznosa iz reda R "Najviši iznos potpore" upisati iznos iz reda Q. U slučaju da se traži manji iznos potpore od onog koji je matematički točan (npr. nositelj projekta ima pravo na 250.000,00 kn, a traži manje 200.000,00 kn u red upisati ručno 200.000,00 kn). 
Iznos potpore za dodjelu u Agenciji za plaćanja ne može biti veći od odobrenog iznosa na LAG razini.</t>
    </r>
  </si>
  <si>
    <t>Naziv predmeta nabave</t>
  </si>
  <si>
    <r>
      <t>Procijenjeni iznos nabave u kunama
(</t>
    </r>
    <r>
      <rPr>
        <b/>
        <i/>
        <sz val="11"/>
        <color rgb="FFFF0000"/>
        <rFont val="Calibri"/>
        <family val="2"/>
        <scheme val="minor"/>
      </rPr>
      <t>naznačiti je li s PDV-om ili bez PDV-a; izbrisati jedno od to dvoje ovisno o tome je li PDV prihvatljiv za financiranje ILI NE</t>
    </r>
    <r>
      <rPr>
        <b/>
        <i/>
        <sz val="11"/>
        <rFont val="Calibri"/>
        <family val="2"/>
        <scheme val="minor"/>
      </rPr>
      <t>)</t>
    </r>
  </si>
  <si>
    <r>
      <t xml:space="preserve">NAJNIŽI IZNOS  POTPORE 
- najniži iznos potpore ne može biti manji od </t>
    </r>
    <r>
      <rPr>
        <b/>
        <sz val="11"/>
        <rFont val="Calibri"/>
        <family val="2"/>
      </rPr>
      <t>[</t>
    </r>
    <r>
      <rPr>
        <b/>
        <sz val="11"/>
        <color rgb="FFFF0000"/>
        <rFont val="Calibri"/>
        <family val="2"/>
        <scheme val="minor"/>
      </rPr>
      <t>15.000</t>
    </r>
    <r>
      <rPr>
        <b/>
        <sz val="11"/>
        <rFont val="Calibri"/>
        <family val="2"/>
      </rPr>
      <t>]</t>
    </r>
    <r>
      <rPr>
        <b/>
        <sz val="11"/>
        <rFont val="Calibri"/>
        <family val="2"/>
        <charset val="238"/>
        <scheme val="minor"/>
      </rPr>
      <t xml:space="preserve"> EUR 
</t>
    </r>
    <r>
      <rPr>
        <i/>
        <sz val="11"/>
        <rFont val="Calibri"/>
        <family val="2"/>
        <charset val="238"/>
        <scheme val="minor"/>
      </rPr>
      <t>Pojašnjenje: preračunati u kune najniži iznos sukladno tečaju iz reda F.</t>
    </r>
  </si>
  <si>
    <r>
      <t xml:space="preserve">NAJVIŠI IZNOS POTPORE
- najviši iznos potpore je </t>
    </r>
    <r>
      <rPr>
        <b/>
        <sz val="11"/>
        <color rgb="FFFF0000"/>
        <rFont val="Calibri"/>
        <family val="2"/>
      </rPr>
      <t>[29.000</t>
    </r>
    <r>
      <rPr>
        <b/>
        <sz val="11"/>
        <rFont val="Calibri"/>
        <family val="2"/>
      </rPr>
      <t>]</t>
    </r>
    <r>
      <rPr>
        <b/>
        <sz val="11"/>
        <rFont val="Calibri"/>
        <family val="2"/>
        <charset val="238"/>
        <scheme val="minor"/>
      </rPr>
      <t xml:space="preserve"> EUR 
</t>
    </r>
    <r>
      <rPr>
        <i/>
        <sz val="11"/>
        <rFont val="Calibri"/>
        <family val="2"/>
        <charset val="238"/>
        <scheme val="minor"/>
      </rPr>
      <t>Pojašnjenje: Najviši iznos javne potpore po projektu ne može biti viši od gore navedenog iznosa. Preračun u kune se vrši sukladno tečaju navedenom u redu F.</t>
    </r>
  </si>
  <si>
    <r>
      <t xml:space="preserve">UKUPAN IZNOS PROJEKTA 
</t>
    </r>
    <r>
      <rPr>
        <i/>
        <sz val="11"/>
        <rFont val="Calibri"/>
        <family val="2"/>
        <charset val="238"/>
        <scheme val="minor"/>
      </rPr>
      <t xml:space="preserve">Pojašnjenje: zbrojiti iznose iz reda A, B, C, D i E.
Projekt ne smije biti veći od </t>
    </r>
    <r>
      <rPr>
        <sz val="11"/>
        <rFont val="Calibri"/>
        <family val="2"/>
      </rPr>
      <t>[</t>
    </r>
    <r>
      <rPr>
        <i/>
        <sz val="11"/>
        <color rgb="FFFF0000"/>
        <rFont val="Calibri"/>
        <family val="2"/>
      </rPr>
      <t>250</t>
    </r>
    <r>
      <rPr>
        <i/>
        <sz val="11"/>
        <color rgb="FFFF0000"/>
        <rFont val="Calibri"/>
        <family val="2"/>
        <scheme val="minor"/>
      </rPr>
      <t>.000</t>
    </r>
    <r>
      <rPr>
        <sz val="11"/>
        <rFont val="Calibri"/>
        <family val="2"/>
      </rPr>
      <t>]</t>
    </r>
    <r>
      <rPr>
        <i/>
        <sz val="11"/>
        <rFont val="Calibri"/>
        <family val="2"/>
        <charset val="238"/>
        <scheme val="minor"/>
      </rPr>
      <t xml:space="preserve"> EUR s (PDV-om).</t>
    </r>
    <r>
      <rPr>
        <i/>
        <sz val="11"/>
        <color rgb="FFFF0000"/>
        <rFont val="Calibri"/>
        <family val="2"/>
        <scheme val="minor"/>
      </rPr>
      <t xml:space="preserve"> </t>
    </r>
  </si>
  <si>
    <t>Uputa za korisnike:</t>
  </si>
  <si>
    <t>Upute za popunjavanje pojedinih stupaca mogu se vidjeti ako kliknete ili postavite kursor miša na naziv pojedinog stupca.</t>
  </si>
  <si>
    <t>Kako bi se osiguralo da formule funkcioniraju,  redovi označeni slovima ne smiju se brisati ili premještati.</t>
  </si>
  <si>
    <t>Umetanje novih redova nema utjecaja na funkcioniranje formula ako se vrši na način prikazan na slikama 2 i 3 niže.</t>
  </si>
  <si>
    <t>Formule (suma) u obojenim redovima moraju se prilagoditi kako bi izračun bio točan sukladno broju novo dodanih redova.</t>
  </si>
  <si>
    <t>I. FAZA - ZAHTJEV ZA POTPORU (PLAN NABAVE) - LAG RAZINA</t>
  </si>
  <si>
    <t>U ćelijama u kojima se pojavi strelica padajućeg izbornika unos podataka u ćeliju se vrši odabirom podatka iz padajućeg izbornika (slika 1).</t>
  </si>
  <si>
    <t>Redovi se dodaju po potrebi ovisno o broju planiranih nabava.</t>
  </si>
  <si>
    <t>Prilikom upisa naziva ulaganja, opisa ulaganja (predmeta nabave) te procijenjenog iznosa ulaganja u kunama potrebno je koristiti informacije iz relevantnih izvora (projektna dokumentacija, troškovnici, specifikacije, akt kojim se odobrava građenje).</t>
  </si>
  <si>
    <t>II. FAZA - ZAHTJEV ZA POTPORU (TABLICA TROŠKOVA I IZRAČUNA POTPORE) - APPRRR</t>
  </si>
  <si>
    <t>Kod izgradnje/rekonstrukcije potrebno je popuniti Tablicu troškova i izračuna potpore prema grupama radova/rekapitulaciji iz ponudbenog troškovnika i nije potrebno detaljnije ih  prikazivati po stavkama.</t>
  </si>
  <si>
    <t>Slika 1</t>
  </si>
  <si>
    <t>Slika 2</t>
  </si>
  <si>
    <t>1. Označiti desnom tipkom miša kliknuti broj reda sa padajućim izbornikom u grupi troškova u koju se želi dodati novi red</t>
  </si>
  <si>
    <t>2. Lijevom tipkom miša kliknutu "Copy"</t>
  </si>
  <si>
    <t>3. Desnom tipkom miša kliknuti "Insert Copied Cells"</t>
  </si>
  <si>
    <t>Slika 3</t>
  </si>
  <si>
    <t>Sivo popunjene ćelije sadrže unaprijed definirane formule za automatsko računanje pod uvjetom da se ne poremete ćelije koje su s njima povezane. Ako izračun u sivim ćeijama nije točan, vjerojatno je došlo do brisanja ili premještanja redova označenih slovima te je u toj situaciji najbolje započeti popunjavanje na novoj tablici Plana nabave/TTIP preuzetoj sa stranice [upsiati mrežnu stranicu odabranog LAG-a].</t>
  </si>
  <si>
    <r>
      <t>Za podnošenje zahtjeva za potporu korisnik je obvezan popuniti</t>
    </r>
    <r>
      <rPr>
        <b/>
        <sz val="11"/>
        <color theme="1"/>
        <rFont val="Calibri"/>
        <family val="2"/>
        <charset val="238"/>
        <scheme val="minor"/>
      </rPr>
      <t xml:space="preserve"> excel stupce </t>
    </r>
    <r>
      <rPr>
        <sz val="11"/>
        <color theme="1"/>
        <rFont val="Calibri"/>
        <family val="2"/>
        <charset val="238"/>
        <scheme val="minor"/>
      </rPr>
      <t>od A do F.</t>
    </r>
  </si>
  <si>
    <r>
      <t>Korisnik nastavlja popunjavati isti Plan nabave/Tablicu troškova i izračuna potpore koji je učitao prilikom podnošenja zahtjeva za potporu na LAG razinu. 
U svrhu podnošenja zahtjeva za potporu popunjava se samo drugi dio odnosno Tablica troškova i izračuna potpore (</t>
    </r>
    <r>
      <rPr>
        <b/>
        <sz val="11"/>
        <color theme="1"/>
        <rFont val="Calibri"/>
        <family val="2"/>
        <charset val="238"/>
        <scheme val="minor"/>
      </rPr>
      <t>excel stupci</t>
    </r>
    <r>
      <rPr>
        <sz val="11"/>
        <color theme="1"/>
        <rFont val="Calibri"/>
        <family val="2"/>
        <charset val="238"/>
        <scheme val="minor"/>
      </rPr>
      <t xml:space="preserve"> od G do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</si>
</sst>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813]_-;\-* #,##0.00\ [$€-813]_-;_-* &quot;-&quot;??\ [$€-813]_-;_-@_-"/>
    <numFmt numFmtId="165" formatCode="#,##0.000000"/>
    <numFmt numFmtId="166" formatCode="0.0000%"/>
  </numFmts>
  <fonts count="42" x14ac:knownFonts="1">
    <font>
      <sz val="11"/>
      <color theme="1"/>
      <name val="Calibri"/>
      <family val="2"/>
      <charset val="238"/>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9"/>
      <color indexed="81"/>
      <name val="Tahoma"/>
      <family val="2"/>
      <charset val="238"/>
    </font>
    <font>
      <b/>
      <sz val="9"/>
      <color indexed="81"/>
      <name val="Tahoma"/>
      <family val="2"/>
      <charset val="238"/>
    </font>
    <font>
      <b/>
      <sz val="11"/>
      <name val="Calibri"/>
      <family val="2"/>
      <charset val="238"/>
      <scheme val="minor"/>
    </font>
    <font>
      <i/>
      <sz val="11"/>
      <name val="Calibri"/>
      <family val="2"/>
      <charset val="238"/>
      <scheme val="minor"/>
    </font>
    <font>
      <sz val="22"/>
      <color theme="1"/>
      <name val="Calibri"/>
      <family val="2"/>
      <charset val="238"/>
      <scheme val="minor"/>
    </font>
    <font>
      <sz val="10"/>
      <color theme="1"/>
      <name val="Times New Roman"/>
      <family val="1"/>
      <charset val="238"/>
    </font>
    <font>
      <b/>
      <sz val="11"/>
      <color theme="1"/>
      <name val="Times New Roman"/>
      <family val="1"/>
      <charset val="238"/>
    </font>
    <font>
      <b/>
      <sz val="10"/>
      <color theme="1"/>
      <name val="Times New Roman"/>
      <family val="1"/>
      <charset val="238"/>
    </font>
    <font>
      <sz val="8"/>
      <color theme="1"/>
      <name val="Times New Roman"/>
      <family val="1"/>
      <charset val="238"/>
    </font>
    <font>
      <sz val="8"/>
      <color rgb="FF000000"/>
      <name val="Times New Roman"/>
      <family val="1"/>
      <charset val="238"/>
    </font>
    <font>
      <b/>
      <sz val="10"/>
      <color rgb="FF000000"/>
      <name val="Times New Roman"/>
      <family val="1"/>
      <charset val="238"/>
    </font>
    <font>
      <sz val="10"/>
      <color rgb="FFFF0000"/>
      <name val="Times New Roman"/>
      <family val="1"/>
      <charset val="238"/>
    </font>
    <font>
      <sz val="11"/>
      <color theme="1"/>
      <name val="Times New Roman"/>
      <family val="1"/>
      <charset val="238"/>
    </font>
    <font>
      <sz val="8"/>
      <color theme="1"/>
      <name val="Calibri"/>
      <family val="2"/>
      <charset val="238"/>
    </font>
    <font>
      <b/>
      <sz val="14"/>
      <color theme="1"/>
      <name val="Calibri"/>
      <family val="2"/>
      <charset val="238"/>
      <scheme val="minor"/>
    </font>
    <font>
      <b/>
      <u/>
      <sz val="14"/>
      <color theme="1"/>
      <name val="Calibri"/>
      <family val="2"/>
      <charset val="238"/>
      <scheme val="minor"/>
    </font>
    <font>
      <sz val="11"/>
      <name val="Calibri"/>
      <family val="2"/>
      <charset val="238"/>
      <scheme val="minor"/>
    </font>
    <font>
      <b/>
      <i/>
      <sz val="11"/>
      <name val="Calibri"/>
      <family val="2"/>
      <charset val="238"/>
      <scheme val="minor"/>
    </font>
    <font>
      <sz val="10"/>
      <name val="Arial"/>
      <family val="2"/>
      <charset val="238"/>
    </font>
    <font>
      <b/>
      <sz val="14"/>
      <name val="Calibri"/>
      <family val="2"/>
      <charset val="238"/>
      <scheme val="minor"/>
    </font>
    <font>
      <b/>
      <sz val="11"/>
      <name val="Calibri"/>
      <family val="2"/>
    </font>
    <font>
      <b/>
      <sz val="11"/>
      <color rgb="FFFF0000"/>
      <name val="Calibri"/>
      <family val="2"/>
    </font>
    <font>
      <b/>
      <sz val="11"/>
      <color rgb="FFFF0000"/>
      <name val="Calibri"/>
      <family val="2"/>
      <scheme val="minor"/>
    </font>
    <font>
      <i/>
      <sz val="11"/>
      <color rgb="FFFF0000"/>
      <name val="Calibri"/>
      <family val="2"/>
      <scheme val="minor"/>
    </font>
    <font>
      <sz val="11"/>
      <name val="Calibri"/>
      <family val="2"/>
    </font>
    <font>
      <i/>
      <sz val="11"/>
      <color rgb="FFFF0000"/>
      <name val="Calibri"/>
      <family val="2"/>
    </font>
    <font>
      <i/>
      <sz val="11"/>
      <name val="Calibri"/>
      <family val="2"/>
      <scheme val="minor"/>
    </font>
    <font>
      <b/>
      <i/>
      <sz val="11"/>
      <color rgb="FFFF0000"/>
      <name val="Calibri"/>
      <family val="2"/>
      <scheme val="minor"/>
    </font>
    <font>
      <b/>
      <i/>
      <sz val="11"/>
      <name val="Calibri"/>
      <family val="2"/>
      <scheme val="minor"/>
    </font>
    <font>
      <sz val="14"/>
      <color theme="1"/>
      <name val="Calibri"/>
      <family val="2"/>
      <charset val="238"/>
      <scheme val="minor"/>
    </font>
    <font>
      <b/>
      <sz val="16"/>
      <color rgb="FFFF0000"/>
      <name val="Calibri"/>
      <family val="2"/>
      <charset val="238"/>
      <scheme val="minor"/>
    </font>
    <font>
      <sz val="16"/>
      <color rgb="FFFF0000"/>
      <name val="Calibri"/>
      <family val="2"/>
      <charset val="238"/>
      <scheme val="minor"/>
    </font>
    <font>
      <b/>
      <sz val="16"/>
      <color theme="1"/>
      <name val="Calibri"/>
      <family val="2"/>
      <charset val="238"/>
      <scheme val="minor"/>
    </font>
    <font>
      <sz val="18"/>
      <color theme="1"/>
      <name val="Calibri"/>
      <family val="2"/>
      <charset val="238"/>
      <scheme val="minor"/>
    </font>
    <font>
      <b/>
      <sz val="18"/>
      <color theme="1"/>
      <name val="Calibri"/>
      <family val="2"/>
      <charset val="238"/>
      <scheme val="minor"/>
    </font>
  </fonts>
  <fills count="13">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bgColor indexed="64"/>
      </patternFill>
    </fill>
    <fill>
      <patternFill patternType="solid">
        <fgColor rgb="FF00B0F0"/>
        <bgColor indexed="64"/>
      </patternFill>
    </fill>
    <fill>
      <patternFill patternType="solid">
        <fgColor rgb="FFFFC000"/>
        <bgColor indexed="64"/>
      </patternFill>
    </fill>
    <fill>
      <patternFill patternType="solid">
        <fgColor theme="9"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9">
    <xf numFmtId="164" fontId="0" fillId="0" borderId="0"/>
    <xf numFmtId="9" fontId="5" fillId="0" borderId="0" applyFont="0" applyFill="0" applyBorder="0" applyAlignment="0" applyProtection="0"/>
    <xf numFmtId="0" fontId="5" fillId="0" borderId="0"/>
    <xf numFmtId="0" fontId="25" fillId="0" borderId="0"/>
    <xf numFmtId="0" fontId="25" fillId="0" borderId="0"/>
    <xf numFmtId="9" fontId="25" fillId="0" borderId="0" applyFont="0" applyFill="0" applyBorder="0" applyAlignment="0" applyProtection="0"/>
    <xf numFmtId="0" fontId="5" fillId="0" borderId="0"/>
    <xf numFmtId="0" fontId="5" fillId="0" borderId="0"/>
    <xf numFmtId="0" fontId="5" fillId="0" borderId="0"/>
  </cellStyleXfs>
  <cellXfs count="248">
    <xf numFmtId="164" fontId="0" fillId="0" borderId="0" xfId="0"/>
    <xf numFmtId="164" fontId="0" fillId="0" borderId="0" xfId="0" applyProtection="1">
      <protection locked="0"/>
    </xf>
    <xf numFmtId="164" fontId="13" fillId="0" borderId="1" xfId="0" applyFont="1" applyBorder="1" applyAlignment="1" applyProtection="1">
      <alignment vertical="center" wrapText="1"/>
      <protection locked="0"/>
    </xf>
    <xf numFmtId="164" fontId="13" fillId="0" borderId="2" xfId="0" applyFont="1" applyBorder="1" applyAlignment="1" applyProtection="1">
      <alignment vertical="center" wrapText="1"/>
      <protection locked="0"/>
    </xf>
    <xf numFmtId="164" fontId="13" fillId="0" borderId="19" xfId="0" applyFont="1" applyBorder="1" applyAlignment="1" applyProtection="1">
      <alignment vertical="center" wrapText="1"/>
      <protection locked="0"/>
    </xf>
    <xf numFmtId="164" fontId="14" fillId="0" borderId="1" xfId="0" applyFont="1" applyBorder="1" applyAlignment="1" applyProtection="1">
      <alignment vertical="center" wrapText="1"/>
      <protection locked="0"/>
    </xf>
    <xf numFmtId="164" fontId="14" fillId="0" borderId="2" xfId="0" applyFont="1" applyBorder="1" applyAlignment="1" applyProtection="1">
      <alignment vertical="center" wrapText="1"/>
      <protection locked="0"/>
    </xf>
    <xf numFmtId="164" fontId="14" fillId="0" borderId="19" xfId="0" applyFont="1" applyBorder="1" applyAlignment="1" applyProtection="1">
      <alignment vertical="center" wrapText="1"/>
      <protection locked="0"/>
    </xf>
    <xf numFmtId="164" fontId="12" fillId="0" borderId="3" xfId="0" applyFont="1" applyBorder="1" applyAlignment="1" applyProtection="1">
      <alignment vertical="center" wrapText="1"/>
      <protection locked="0"/>
    </xf>
    <xf numFmtId="164" fontId="12" fillId="0" borderId="4" xfId="0" applyFont="1" applyBorder="1" applyAlignment="1" applyProtection="1">
      <alignment vertical="center" wrapText="1"/>
      <protection locked="0"/>
    </xf>
    <xf numFmtId="164" fontId="15" fillId="0" borderId="15" xfId="0" applyFont="1" applyBorder="1" applyAlignment="1" applyProtection="1">
      <alignment vertical="center" wrapText="1"/>
      <protection locked="0"/>
    </xf>
    <xf numFmtId="164" fontId="14" fillId="0" borderId="15" xfId="0" applyFont="1" applyBorder="1" applyAlignment="1" applyProtection="1">
      <alignment vertical="center" wrapText="1"/>
      <protection locked="0"/>
    </xf>
    <xf numFmtId="164" fontId="17" fillId="0" borderId="15" xfId="0" applyFont="1" applyBorder="1" applyAlignment="1" applyProtection="1">
      <alignment vertical="center" wrapText="1"/>
      <protection locked="0"/>
    </xf>
    <xf numFmtId="164" fontId="16" fillId="0" borderId="15" xfId="0" applyFont="1" applyBorder="1" applyAlignment="1" applyProtection="1">
      <alignment vertical="center" wrapText="1"/>
      <protection locked="0"/>
    </xf>
    <xf numFmtId="164" fontId="12" fillId="0" borderId="15" xfId="0" applyFont="1" applyBorder="1" applyAlignment="1" applyProtection="1">
      <alignment vertical="center" wrapText="1"/>
      <protection locked="0"/>
    </xf>
    <xf numFmtId="164" fontId="12" fillId="0" borderId="1" xfId="0" applyFont="1" applyBorder="1" applyAlignment="1" applyProtection="1">
      <alignment vertical="center" wrapText="1"/>
      <protection locked="0"/>
    </xf>
    <xf numFmtId="164" fontId="12" fillId="0" borderId="19" xfId="0" applyFont="1" applyBorder="1" applyAlignment="1" applyProtection="1">
      <alignment vertical="center" wrapText="1"/>
      <protection locked="0"/>
    </xf>
    <xf numFmtId="164" fontId="16" fillId="0" borderId="5" xfId="0" applyFont="1" applyBorder="1" applyAlignment="1" applyProtection="1">
      <alignment horizontal="justify" vertical="center" wrapText="1"/>
      <protection locked="0"/>
    </xf>
    <xf numFmtId="164" fontId="14" fillId="0" borderId="5" xfId="0" applyFont="1" applyBorder="1" applyAlignment="1" applyProtection="1">
      <alignment horizontal="center" vertical="center" wrapText="1"/>
      <protection locked="0"/>
    </xf>
    <xf numFmtId="164" fontId="17" fillId="0" borderId="5" xfId="0" applyFont="1" applyBorder="1" applyAlignment="1" applyProtection="1">
      <alignment horizontal="justify" vertical="center" wrapText="1"/>
      <protection locked="0"/>
    </xf>
    <xf numFmtId="164" fontId="15" fillId="0" borderId="5" xfId="0" applyFont="1" applyBorder="1" applyAlignment="1" applyProtection="1">
      <alignment horizontal="justify" vertical="center" wrapText="1"/>
      <protection locked="0"/>
    </xf>
    <xf numFmtId="164" fontId="14" fillId="0" borderId="5" xfId="0" applyFont="1" applyBorder="1" applyAlignment="1" applyProtection="1">
      <alignment horizontal="justify" vertical="center" wrapText="1"/>
      <protection locked="0"/>
    </xf>
    <xf numFmtId="164" fontId="18" fillId="0" borderId="1" xfId="0" applyFont="1" applyBorder="1" applyAlignment="1" applyProtection="1">
      <alignment vertical="center" wrapText="1"/>
      <protection locked="0"/>
    </xf>
    <xf numFmtId="164" fontId="18" fillId="0" borderId="19" xfId="0" applyFont="1" applyBorder="1" applyAlignment="1" applyProtection="1">
      <alignment vertical="center" wrapText="1"/>
      <protection locked="0"/>
    </xf>
    <xf numFmtId="164" fontId="12" fillId="0" borderId="5" xfId="0" applyFont="1" applyBorder="1" applyAlignment="1" applyProtection="1">
      <alignment horizontal="justify" vertical="center" wrapText="1"/>
      <protection locked="0"/>
    </xf>
    <xf numFmtId="164" fontId="12" fillId="0" borderId="16" xfId="0" applyFont="1" applyBorder="1" applyAlignment="1" applyProtection="1">
      <alignment vertical="center" wrapText="1"/>
      <protection locked="0"/>
    </xf>
    <xf numFmtId="164" fontId="15" fillId="0" borderId="1" xfId="0" applyFont="1" applyBorder="1" applyAlignment="1" applyProtection="1">
      <alignment vertical="center" wrapText="1"/>
      <protection locked="0"/>
    </xf>
    <xf numFmtId="164" fontId="15" fillId="0" borderId="3" xfId="0" applyFont="1" applyBorder="1" applyAlignment="1" applyProtection="1">
      <alignment vertical="center" wrapText="1"/>
      <protection locked="0"/>
    </xf>
    <xf numFmtId="164" fontId="0" fillId="0" borderId="0" xfId="0" applyAlignment="1" applyProtection="1">
      <alignment vertical="center"/>
      <protection locked="0"/>
    </xf>
    <xf numFmtId="4" fontId="0" fillId="0" borderId="0" xfId="0" applyNumberFormat="1" applyAlignment="1" applyProtection="1">
      <alignment horizontal="center" vertical="center"/>
      <protection locked="0"/>
    </xf>
    <xf numFmtId="4" fontId="0" fillId="0" borderId="0" xfId="0" applyNumberFormat="1" applyAlignment="1" applyProtection="1">
      <alignment vertical="center"/>
      <protection locked="0"/>
    </xf>
    <xf numFmtId="164" fontId="0" fillId="0" borderId="0" xfId="0" applyAlignment="1" applyProtection="1">
      <alignment horizontal="center" vertical="center"/>
      <protection locked="0"/>
    </xf>
    <xf numFmtId="4" fontId="4" fillId="4" borderId="20" xfId="0" applyNumberFormat="1" applyFont="1" applyFill="1" applyBorder="1" applyAlignment="1" applyProtection="1">
      <alignment horizontal="center" vertical="center"/>
      <protection locked="0"/>
    </xf>
    <xf numFmtId="4" fontId="4" fillId="4" borderId="20" xfId="0" applyNumberFormat="1" applyFont="1" applyFill="1" applyBorder="1" applyAlignment="1" applyProtection="1">
      <alignment vertical="center"/>
      <protection locked="0"/>
    </xf>
    <xf numFmtId="4" fontId="0" fillId="0" borderId="20" xfId="0" applyNumberFormat="1" applyBorder="1" applyAlignment="1" applyProtection="1">
      <alignment vertical="center"/>
      <protection locked="0"/>
    </xf>
    <xf numFmtId="164" fontId="4" fillId="4" borderId="20" xfId="0" applyFont="1" applyFill="1" applyBorder="1" applyAlignment="1" applyProtection="1">
      <alignment vertical="center" wrapText="1"/>
      <protection locked="0"/>
    </xf>
    <xf numFmtId="164" fontId="2" fillId="0" borderId="0" xfId="0" applyFont="1" applyBorder="1" applyAlignment="1" applyProtection="1">
      <alignment horizontal="left" vertical="center"/>
      <protection locked="0"/>
    </xf>
    <xf numFmtId="4" fontId="4" fillId="4" borderId="22" xfId="0" applyNumberFormat="1" applyFont="1" applyFill="1" applyBorder="1" applyAlignment="1" applyProtection="1">
      <alignment horizontal="center" vertical="center"/>
      <protection locked="0"/>
    </xf>
    <xf numFmtId="4" fontId="4" fillId="4" borderId="6" xfId="0" applyNumberFormat="1" applyFont="1" applyFill="1" applyBorder="1" applyAlignment="1" applyProtection="1">
      <alignment vertical="center"/>
      <protection locked="0"/>
    </xf>
    <xf numFmtId="4" fontId="0" fillId="0" borderId="6" xfId="0" applyNumberFormat="1" applyBorder="1" applyAlignment="1" applyProtection="1">
      <alignment vertical="center"/>
      <protection locked="0"/>
    </xf>
    <xf numFmtId="4" fontId="0" fillId="0" borderId="23" xfId="0" applyNumberFormat="1" applyBorder="1" applyAlignment="1" applyProtection="1">
      <alignment vertical="center"/>
      <protection locked="0"/>
    </xf>
    <xf numFmtId="4" fontId="0" fillId="0" borderId="23" xfId="0" applyNumberFormat="1" applyBorder="1" applyAlignment="1" applyProtection="1">
      <alignment horizontal="center" vertical="center"/>
      <protection locked="0"/>
    </xf>
    <xf numFmtId="164" fontId="11" fillId="0" borderId="0" xfId="0" applyFont="1" applyAlignment="1" applyProtection="1">
      <alignment horizontal="center" vertical="center"/>
      <protection locked="0"/>
    </xf>
    <xf numFmtId="4" fontId="0" fillId="7" borderId="8" xfId="0" applyNumberFormat="1" applyFill="1" applyBorder="1" applyAlignment="1" applyProtection="1">
      <alignment horizontal="center" vertical="center"/>
      <protection hidden="1"/>
    </xf>
    <xf numFmtId="4" fontId="0" fillId="7" borderId="8" xfId="0" applyNumberFormat="1" applyFont="1" applyFill="1" applyBorder="1" applyAlignment="1" applyProtection="1">
      <alignment horizontal="center" vertical="center"/>
      <protection hidden="1"/>
    </xf>
    <xf numFmtId="4" fontId="0" fillId="0" borderId="0" xfId="0" applyNumberFormat="1" applyBorder="1" applyAlignment="1" applyProtection="1">
      <alignment vertical="center"/>
      <protection locked="0"/>
    </xf>
    <xf numFmtId="4" fontId="0" fillId="7" borderId="22" xfId="0" applyNumberFormat="1" applyFill="1" applyBorder="1" applyAlignment="1" applyProtection="1">
      <alignment horizontal="center" vertical="center"/>
      <protection hidden="1"/>
    </xf>
    <xf numFmtId="10" fontId="0" fillId="7" borderId="22" xfId="0" applyNumberFormat="1" applyFill="1" applyBorder="1" applyAlignment="1" applyProtection="1">
      <alignment horizontal="center" vertical="center" wrapText="1"/>
      <protection hidden="1"/>
    </xf>
    <xf numFmtId="4" fontId="0" fillId="7" borderId="22" xfId="0" applyNumberFormat="1" applyFont="1" applyFill="1" applyBorder="1" applyAlignment="1" applyProtection="1">
      <alignment horizontal="center" vertical="center"/>
      <protection hidden="1"/>
    </xf>
    <xf numFmtId="164" fontId="23" fillId="0" borderId="0" xfId="0" applyFont="1" applyAlignment="1" applyProtection="1">
      <alignment vertical="center"/>
      <protection locked="0"/>
    </xf>
    <xf numFmtId="4" fontId="23" fillId="7" borderId="8" xfId="0" applyNumberFormat="1" applyFont="1" applyFill="1" applyBorder="1" applyAlignment="1" applyProtection="1">
      <alignment horizontal="center" vertical="center"/>
      <protection hidden="1"/>
    </xf>
    <xf numFmtId="4" fontId="0" fillId="0" borderId="22" xfId="0" applyNumberFormat="1" applyBorder="1" applyAlignment="1" applyProtection="1">
      <alignment horizontal="center" vertical="center"/>
      <protection hidden="1"/>
    </xf>
    <xf numFmtId="4" fontId="4" fillId="4" borderId="22" xfId="0" applyNumberFormat="1" applyFont="1" applyFill="1" applyBorder="1" applyAlignment="1" applyProtection="1">
      <alignment horizontal="center" vertical="center"/>
      <protection hidden="1"/>
    </xf>
    <xf numFmtId="164" fontId="9" fillId="0" borderId="0" xfId="0" applyFont="1" applyBorder="1" applyAlignment="1" applyProtection="1">
      <alignment horizontal="left" vertical="center"/>
      <protection hidden="1"/>
    </xf>
    <xf numFmtId="164" fontId="2" fillId="0" borderId="0" xfId="0" applyFont="1" applyBorder="1" applyAlignment="1" applyProtection="1">
      <alignment horizontal="left" vertical="center"/>
      <protection hidden="1"/>
    </xf>
    <xf numFmtId="164" fontId="4" fillId="2" borderId="20" xfId="0" applyFont="1" applyFill="1" applyBorder="1" applyAlignment="1" applyProtection="1">
      <alignment horizontal="left" vertical="center" wrapText="1"/>
      <protection hidden="1"/>
    </xf>
    <xf numFmtId="164" fontId="4" fillId="2" borderId="8" xfId="0" applyFont="1" applyFill="1" applyBorder="1" applyAlignment="1" applyProtection="1">
      <alignment horizontal="left" vertical="center" wrapText="1"/>
      <protection hidden="1"/>
    </xf>
    <xf numFmtId="4" fontId="4" fillId="0" borderId="20" xfId="0" applyNumberFormat="1" applyFont="1" applyFill="1" applyBorder="1" applyAlignment="1" applyProtection="1">
      <alignment horizontal="center" vertical="center"/>
      <protection locked="0"/>
    </xf>
    <xf numFmtId="4" fontId="0" fillId="10" borderId="8" xfId="0" applyNumberFormat="1" applyFill="1" applyBorder="1" applyAlignment="1" applyProtection="1">
      <alignment horizontal="center" vertical="center"/>
      <protection hidden="1"/>
    </xf>
    <xf numFmtId="10" fontId="0" fillId="10" borderId="22" xfId="0" applyNumberFormat="1" applyFill="1" applyBorder="1" applyAlignment="1" applyProtection="1">
      <alignment horizontal="center" vertical="center"/>
      <protection locked="0"/>
    </xf>
    <xf numFmtId="4" fontId="0" fillId="7" borderId="20" xfId="0" applyNumberFormat="1" applyFill="1" applyBorder="1" applyAlignment="1" applyProtection="1">
      <alignment vertical="center"/>
      <protection locked="0"/>
    </xf>
    <xf numFmtId="4" fontId="0" fillId="10" borderId="22" xfId="0" applyNumberFormat="1" applyFont="1" applyFill="1" applyBorder="1" applyAlignment="1" applyProtection="1">
      <alignment horizontal="center" vertical="center"/>
      <protection hidden="1"/>
    </xf>
    <xf numFmtId="9" fontId="0" fillId="0" borderId="20" xfId="0" applyNumberFormat="1" applyBorder="1" applyAlignment="1" applyProtection="1">
      <alignment vertical="center"/>
      <protection locked="0"/>
    </xf>
    <xf numFmtId="9" fontId="0" fillId="0" borderId="20" xfId="0" applyNumberFormat="1" applyBorder="1" applyAlignment="1" applyProtection="1">
      <alignment horizontal="center" vertical="center"/>
      <protection locked="0"/>
    </xf>
    <xf numFmtId="4" fontId="0" fillId="0" borderId="20" xfId="0" applyNumberFormat="1" applyBorder="1" applyAlignment="1" applyProtection="1">
      <alignment horizontal="center" vertical="center"/>
      <protection locked="0"/>
    </xf>
    <xf numFmtId="4" fontId="0" fillId="0" borderId="22" xfId="0" applyNumberFormat="1" applyBorder="1" applyAlignment="1" applyProtection="1">
      <alignment horizontal="center" vertical="center"/>
      <protection locked="0"/>
    </xf>
    <xf numFmtId="4" fontId="0" fillId="0" borderId="20" xfId="0" applyNumberFormat="1" applyBorder="1" applyAlignment="1" applyProtection="1">
      <alignment horizontal="center" vertical="center"/>
      <protection locked="0"/>
    </xf>
    <xf numFmtId="10" fontId="0" fillId="0" borderId="20" xfId="0" applyNumberFormat="1" applyBorder="1" applyAlignment="1" applyProtection="1">
      <alignment vertical="center"/>
      <protection locked="0"/>
    </xf>
    <xf numFmtId="4" fontId="0" fillId="10" borderId="8" xfId="0" applyNumberFormat="1" applyFont="1" applyFill="1" applyBorder="1" applyAlignment="1" applyProtection="1">
      <alignment horizontal="center" vertical="center"/>
      <protection hidden="1"/>
    </xf>
    <xf numFmtId="4" fontId="0" fillId="7" borderId="8" xfId="0" applyNumberFormat="1" applyFill="1" applyBorder="1" applyAlignment="1" applyProtection="1">
      <alignment horizontal="center" vertical="center" wrapText="1"/>
      <protection hidden="1"/>
    </xf>
    <xf numFmtId="164" fontId="0" fillId="4" borderId="20" xfId="0" applyFill="1" applyBorder="1" applyAlignment="1" applyProtection="1">
      <alignment vertical="center"/>
      <protection locked="0"/>
    </xf>
    <xf numFmtId="164" fontId="0" fillId="6" borderId="20" xfId="0" applyFill="1" applyBorder="1" applyAlignment="1" applyProtection="1">
      <alignment vertical="center" wrapText="1"/>
      <protection locked="0"/>
    </xf>
    <xf numFmtId="164" fontId="0" fillId="2" borderId="20" xfId="0" applyFill="1" applyBorder="1" applyAlignment="1" applyProtection="1">
      <alignment vertical="center" wrapText="1"/>
      <protection locked="0"/>
    </xf>
    <xf numFmtId="164" fontId="0" fillId="10" borderId="20" xfId="0" applyFill="1" applyBorder="1" applyAlignment="1" applyProtection="1">
      <alignment vertical="center" wrapText="1"/>
      <protection locked="0"/>
    </xf>
    <xf numFmtId="164" fontId="4" fillId="6" borderId="20" xfId="0" applyFont="1" applyFill="1" applyBorder="1" applyAlignment="1" applyProtection="1">
      <alignment horizontal="left" vertical="center"/>
      <protection hidden="1"/>
    </xf>
    <xf numFmtId="164" fontId="4" fillId="10" borderId="20" xfId="0" applyFont="1" applyFill="1" applyBorder="1" applyAlignment="1" applyProtection="1">
      <alignment horizontal="left" vertical="center"/>
      <protection hidden="1"/>
    </xf>
    <xf numFmtId="164" fontId="6" fillId="6" borderId="20" xfId="0" applyFont="1" applyFill="1" applyBorder="1" applyAlignment="1" applyProtection="1">
      <alignment horizontal="left" vertical="center"/>
      <protection hidden="1"/>
    </xf>
    <xf numFmtId="164" fontId="4" fillId="2" borderId="20" xfId="0" applyFont="1" applyFill="1" applyBorder="1" applyAlignment="1" applyProtection="1">
      <alignment horizontal="left" vertical="center"/>
      <protection hidden="1"/>
    </xf>
    <xf numFmtId="0" fontId="0" fillId="0" borderId="0" xfId="0" applyNumberFormat="1" applyFill="1" applyAlignment="1" applyProtection="1">
      <alignment horizontal="center" vertical="center"/>
      <protection locked="0"/>
    </xf>
    <xf numFmtId="0" fontId="0" fillId="4" borderId="20" xfId="0" applyNumberFormat="1" applyFill="1" applyBorder="1" applyAlignment="1" applyProtection="1">
      <alignment horizontal="center" vertical="center"/>
      <protection hidden="1"/>
    </xf>
    <xf numFmtId="0" fontId="0" fillId="0" borderId="20" xfId="0" applyNumberFormat="1" applyBorder="1" applyAlignment="1" applyProtection="1">
      <alignment horizontal="center" vertical="center"/>
      <protection hidden="1"/>
    </xf>
    <xf numFmtId="0" fontId="0" fillId="0" borderId="20" xfId="0" applyNumberFormat="1" applyBorder="1" applyAlignment="1" applyProtection="1">
      <alignment horizontal="left" vertical="center" wrapText="1"/>
      <protection hidden="1"/>
    </xf>
    <xf numFmtId="0" fontId="0" fillId="0" borderId="20" xfId="0" applyNumberFormat="1" applyBorder="1" applyAlignment="1" applyProtection="1">
      <alignment horizontal="center" vertical="center" wrapText="1"/>
      <protection hidden="1"/>
    </xf>
    <xf numFmtId="0" fontId="0" fillId="0" borderId="20" xfId="0" applyNumberFormat="1" applyBorder="1" applyAlignment="1" applyProtection="1">
      <alignment vertical="center" wrapText="1"/>
      <protection hidden="1"/>
    </xf>
    <xf numFmtId="0" fontId="0" fillId="0" borderId="20" xfId="0" applyNumberFormat="1" applyBorder="1" applyAlignment="1" applyProtection="1">
      <alignment vertical="center"/>
      <protection hidden="1"/>
    </xf>
    <xf numFmtId="0" fontId="0" fillId="4" borderId="20" xfId="0" applyNumberFormat="1" applyFill="1" applyBorder="1" applyAlignment="1" applyProtection="1">
      <alignment vertical="center" wrapText="1"/>
      <protection hidden="1"/>
    </xf>
    <xf numFmtId="0" fontId="0" fillId="4" borderId="20" xfId="0" applyNumberFormat="1" applyFill="1" applyBorder="1" applyAlignment="1" applyProtection="1">
      <alignment vertical="center"/>
      <protection hidden="1"/>
    </xf>
    <xf numFmtId="0" fontId="4" fillId="4" borderId="20" xfId="0" applyNumberFormat="1" applyFont="1" applyFill="1" applyBorder="1" applyAlignment="1" applyProtection="1">
      <alignment horizontal="center" vertical="center"/>
      <protection hidden="1"/>
    </xf>
    <xf numFmtId="0" fontId="23" fillId="0" borderId="20" xfId="0" applyNumberFormat="1" applyFont="1" applyBorder="1" applyAlignment="1" applyProtection="1">
      <alignment horizontal="left" vertical="center" wrapText="1"/>
      <protection hidden="1"/>
    </xf>
    <xf numFmtId="0" fontId="0" fillId="0" borderId="20" xfId="0" applyNumberFormat="1" applyFont="1" applyBorder="1" applyAlignment="1" applyProtection="1">
      <alignment horizontal="left" vertical="center" wrapText="1"/>
      <protection hidden="1"/>
    </xf>
    <xf numFmtId="0" fontId="23" fillId="0" borderId="20" xfId="0" applyNumberFormat="1" applyFont="1" applyBorder="1" applyAlignment="1" applyProtection="1">
      <alignment vertical="center"/>
      <protection hidden="1"/>
    </xf>
    <xf numFmtId="0" fontId="23" fillId="0" borderId="20" xfId="0" applyNumberFormat="1" applyFont="1" applyBorder="1" applyAlignment="1" applyProtection="1">
      <alignment horizontal="center" vertical="center" wrapText="1"/>
      <protection hidden="1"/>
    </xf>
    <xf numFmtId="164" fontId="0" fillId="0" borderId="0" xfId="0" applyBorder="1" applyAlignment="1">
      <alignment vertical="center"/>
    </xf>
    <xf numFmtId="4" fontId="0" fillId="0" borderId="0" xfId="0" applyNumberFormat="1" applyBorder="1" applyAlignment="1">
      <alignment vertical="center"/>
    </xf>
    <xf numFmtId="164" fontId="0" fillId="0" borderId="20" xfId="0" applyFill="1" applyBorder="1" applyAlignment="1" applyProtection="1">
      <alignment vertical="center" wrapText="1"/>
      <protection locked="0"/>
    </xf>
    <xf numFmtId="164" fontId="2" fillId="0" borderId="0" xfId="0" applyFont="1" applyBorder="1" applyAlignment="1" applyProtection="1">
      <alignment horizontal="center" vertical="center"/>
      <protection hidden="1"/>
    </xf>
    <xf numFmtId="164" fontId="0" fillId="0" borderId="0" xfId="0" applyBorder="1" applyAlignment="1" applyProtection="1">
      <alignment vertical="center"/>
      <protection locked="0"/>
    </xf>
    <xf numFmtId="4" fontId="0" fillId="0" borderId="22" xfId="0" applyNumberFormat="1" applyBorder="1" applyAlignment="1" applyProtection="1">
      <alignment vertical="center"/>
      <protection locked="0"/>
    </xf>
    <xf numFmtId="4" fontId="0" fillId="7" borderId="22" xfId="0" applyNumberFormat="1" applyFill="1" applyBorder="1" applyAlignment="1">
      <alignment vertical="center"/>
    </xf>
    <xf numFmtId="4" fontId="0" fillId="4" borderId="6" xfId="0" applyNumberFormat="1" applyFill="1" applyBorder="1" applyAlignment="1" applyProtection="1">
      <alignment vertical="center"/>
      <protection locked="0"/>
    </xf>
    <xf numFmtId="9" fontId="0" fillId="0" borderId="23" xfId="0" applyNumberFormat="1" applyBorder="1" applyAlignment="1" applyProtection="1">
      <alignment vertical="center"/>
      <protection locked="0"/>
    </xf>
    <xf numFmtId="4" fontId="0" fillId="0" borderId="24" xfId="0" applyNumberFormat="1" applyBorder="1" applyAlignment="1" applyProtection="1">
      <alignment vertical="center"/>
      <protection locked="0"/>
    </xf>
    <xf numFmtId="0" fontId="11" fillId="3" borderId="11" xfId="0" applyNumberFormat="1" applyFont="1" applyFill="1" applyBorder="1" applyAlignment="1" applyProtection="1">
      <alignment horizontal="center" vertical="center"/>
      <protection hidden="1"/>
    </xf>
    <xf numFmtId="0" fontId="11" fillId="0" borderId="11" xfId="0" applyNumberFormat="1" applyFont="1" applyBorder="1" applyAlignment="1" applyProtection="1">
      <alignment horizontal="center" vertical="center"/>
      <protection hidden="1"/>
    </xf>
    <xf numFmtId="0" fontId="11" fillId="0" borderId="11" xfId="0" applyNumberFormat="1" applyFont="1" applyFill="1" applyBorder="1" applyAlignment="1" applyProtection="1">
      <alignment horizontal="center" vertical="center"/>
      <protection hidden="1"/>
    </xf>
    <xf numFmtId="0" fontId="9" fillId="4" borderId="6" xfId="0" applyNumberFormat="1" applyFont="1" applyFill="1" applyBorder="1" applyAlignment="1" applyProtection="1">
      <alignment vertical="center" wrapText="1"/>
      <protection hidden="1"/>
    </xf>
    <xf numFmtId="0" fontId="23" fillId="0" borderId="6" xfId="0" applyNumberFormat="1" applyFont="1" applyFill="1" applyBorder="1" applyAlignment="1" applyProtection="1">
      <alignment horizontal="left" vertical="center" wrapText="1" indent="1"/>
      <protection hidden="1"/>
    </xf>
    <xf numFmtId="0" fontId="9" fillId="0" borderId="6" xfId="0" applyNumberFormat="1" applyFont="1" applyBorder="1" applyAlignment="1" applyProtection="1">
      <alignment horizontal="left" vertical="center" wrapText="1"/>
      <protection hidden="1"/>
    </xf>
    <xf numFmtId="0" fontId="23" fillId="0" borderId="6" xfId="0" applyNumberFormat="1" applyFont="1" applyFill="1" applyBorder="1" applyAlignment="1" applyProtection="1">
      <alignment vertical="center" wrapText="1"/>
      <protection hidden="1"/>
    </xf>
    <xf numFmtId="0" fontId="9" fillId="4" borderId="6" xfId="0" applyNumberFormat="1" applyFont="1" applyFill="1" applyBorder="1" applyAlignment="1" applyProtection="1">
      <alignment horizontal="left" vertical="center" wrapText="1"/>
      <protection hidden="1"/>
    </xf>
    <xf numFmtId="0" fontId="23" fillId="0" borderId="6" xfId="0" applyNumberFormat="1" applyFont="1" applyBorder="1" applyAlignment="1" applyProtection="1">
      <alignment horizontal="left" vertical="center" wrapText="1"/>
      <protection hidden="1"/>
    </xf>
    <xf numFmtId="0" fontId="23" fillId="0" borderId="7" xfId="0" applyNumberFormat="1" applyFont="1" applyBorder="1" applyAlignment="1" applyProtection="1">
      <alignment horizontal="left" vertical="center" wrapText="1"/>
      <protection hidden="1"/>
    </xf>
    <xf numFmtId="0" fontId="23" fillId="0" borderId="23" xfId="0" applyNumberFormat="1" applyFont="1" applyBorder="1" applyAlignment="1" applyProtection="1">
      <alignment horizontal="left" vertical="center" wrapText="1"/>
      <protection hidden="1"/>
    </xf>
    <xf numFmtId="0" fontId="23" fillId="0" borderId="23" xfId="0" applyNumberFormat="1" applyFont="1" applyBorder="1" applyAlignment="1" applyProtection="1">
      <alignment vertical="center"/>
      <protection hidden="1"/>
    </xf>
    <xf numFmtId="4" fontId="23" fillId="0" borderId="24" xfId="0" applyNumberFormat="1" applyFont="1" applyBorder="1" applyAlignment="1" applyProtection="1">
      <alignment horizontal="center" vertical="center"/>
      <protection hidden="1"/>
    </xf>
    <xf numFmtId="0" fontId="21" fillId="0" borderId="13" xfId="0" applyNumberFormat="1" applyFont="1" applyFill="1" applyBorder="1" applyAlignment="1" applyProtection="1">
      <alignment horizontal="center" vertical="center"/>
      <protection hidden="1"/>
    </xf>
    <xf numFmtId="0" fontId="9" fillId="0" borderId="12" xfId="0" applyNumberFormat="1" applyFont="1" applyFill="1" applyBorder="1" applyAlignment="1" applyProtection="1">
      <alignment horizontal="center" vertical="center" wrapText="1"/>
      <protection hidden="1"/>
    </xf>
    <xf numFmtId="0" fontId="2" fillId="0" borderId="21" xfId="0" applyNumberFormat="1" applyFont="1" applyFill="1" applyBorder="1" applyAlignment="1" applyProtection="1">
      <alignment horizontal="center" vertical="center" wrapText="1"/>
      <protection hidden="1"/>
    </xf>
    <xf numFmtId="0" fontId="2" fillId="0" borderId="25" xfId="0" applyNumberFormat="1" applyFont="1" applyFill="1" applyBorder="1" applyAlignment="1" applyProtection="1">
      <alignment horizontal="center" vertical="center" wrapText="1"/>
      <protection hidden="1"/>
    </xf>
    <xf numFmtId="0" fontId="4" fillId="0" borderId="12" xfId="0" applyNumberFormat="1" applyFont="1" applyFill="1" applyBorder="1" applyAlignment="1" applyProtection="1">
      <alignment horizontal="center" vertical="center" wrapText="1"/>
      <protection locked="0"/>
    </xf>
    <xf numFmtId="0" fontId="4" fillId="0" borderId="21" xfId="0" applyNumberFormat="1" applyFont="1" applyFill="1" applyBorder="1" applyAlignment="1" applyProtection="1">
      <alignment horizontal="center" vertical="center" wrapText="1"/>
      <protection locked="0"/>
    </xf>
    <xf numFmtId="0" fontId="4" fillId="0" borderId="25" xfId="0" applyNumberFormat="1" applyFont="1" applyFill="1" applyBorder="1" applyAlignment="1" applyProtection="1">
      <alignment horizontal="center" vertical="center" wrapText="1"/>
      <protection locked="0"/>
    </xf>
    <xf numFmtId="164" fontId="9" fillId="2" borderId="34" xfId="0" applyFont="1" applyFill="1" applyBorder="1" applyAlignment="1" applyProtection="1">
      <alignment horizontal="center" vertical="center" wrapText="1"/>
      <protection hidden="1"/>
    </xf>
    <xf numFmtId="164" fontId="2" fillId="2" borderId="32" xfId="0" applyFont="1" applyFill="1" applyBorder="1" applyAlignment="1" applyProtection="1">
      <alignment horizontal="center" vertical="center" wrapText="1"/>
      <protection hidden="1"/>
    </xf>
    <xf numFmtId="4" fontId="2" fillId="2" borderId="33" xfId="0" applyNumberFormat="1" applyFont="1" applyFill="1" applyBorder="1" applyAlignment="1" applyProtection="1">
      <alignment horizontal="center" vertical="center" wrapText="1"/>
      <protection hidden="1"/>
    </xf>
    <xf numFmtId="164" fontId="4" fillId="5" borderId="34" xfId="0" applyFont="1" applyFill="1" applyBorder="1" applyAlignment="1" applyProtection="1">
      <alignment horizontal="center" vertical="center" wrapText="1"/>
      <protection locked="0"/>
    </xf>
    <xf numFmtId="164" fontId="4" fillId="5" borderId="32" xfId="0" applyFont="1" applyFill="1" applyBorder="1" applyAlignment="1" applyProtection="1">
      <alignment horizontal="center" vertical="center" wrapText="1"/>
      <protection locked="0"/>
    </xf>
    <xf numFmtId="4" fontId="4" fillId="5" borderId="32" xfId="0" applyNumberFormat="1" applyFont="1" applyFill="1" applyBorder="1" applyAlignment="1" applyProtection="1">
      <alignment horizontal="center" vertical="center" wrapText="1"/>
      <protection locked="0"/>
    </xf>
    <xf numFmtId="4" fontId="4" fillId="10" borderId="32" xfId="0" applyNumberFormat="1" applyFont="1" applyFill="1" applyBorder="1" applyAlignment="1" applyProtection="1">
      <alignment horizontal="center" vertical="center" wrapText="1"/>
      <protection locked="0"/>
    </xf>
    <xf numFmtId="4" fontId="4" fillId="5" borderId="33" xfId="0" applyNumberFormat="1" applyFont="1" applyFill="1" applyBorder="1" applyAlignment="1" applyProtection="1">
      <alignment horizontal="center" vertical="center" wrapText="1"/>
      <protection locked="0"/>
    </xf>
    <xf numFmtId="164" fontId="0" fillId="6" borderId="20" xfId="0" applyFont="1" applyFill="1" applyBorder="1" applyAlignment="1" applyProtection="1">
      <alignment vertical="center" wrapText="1"/>
      <protection locked="0"/>
    </xf>
    <xf numFmtId="49" fontId="9" fillId="6" borderId="10" xfId="0" applyNumberFormat="1" applyFont="1" applyFill="1" applyBorder="1" applyAlignment="1" applyProtection="1">
      <alignment vertical="center" wrapText="1"/>
      <protection hidden="1"/>
    </xf>
    <xf numFmtId="164" fontId="4" fillId="0" borderId="20" xfId="0" applyFont="1" applyBorder="1" applyAlignment="1" applyProtection="1">
      <alignment vertical="center"/>
      <protection hidden="1"/>
    </xf>
    <xf numFmtId="4" fontId="4" fillId="0" borderId="0" xfId="0" applyNumberFormat="1" applyFont="1" applyBorder="1" applyAlignment="1" applyProtection="1">
      <alignment vertical="center"/>
      <protection locked="0"/>
    </xf>
    <xf numFmtId="164" fontId="4" fillId="0" borderId="0" xfId="0" applyFont="1" applyAlignment="1" applyProtection="1">
      <alignment horizontal="center" vertical="center"/>
      <protection locked="0"/>
    </xf>
    <xf numFmtId="164" fontId="21" fillId="3" borderId="30" xfId="0" applyFont="1" applyFill="1" applyBorder="1" applyAlignment="1" applyProtection="1">
      <alignment vertical="center"/>
      <protection hidden="1"/>
    </xf>
    <xf numFmtId="0" fontId="11" fillId="0" borderId="18" xfId="0" applyNumberFormat="1" applyFont="1" applyFill="1" applyBorder="1" applyAlignment="1" applyProtection="1">
      <alignment horizontal="center" vertical="center"/>
      <protection hidden="1"/>
    </xf>
    <xf numFmtId="164" fontId="11" fillId="3" borderId="6" xfId="0" applyFont="1" applyFill="1" applyBorder="1" applyAlignment="1" applyProtection="1">
      <alignment horizontal="center" vertical="center"/>
      <protection hidden="1"/>
    </xf>
    <xf numFmtId="165" fontId="23" fillId="0" borderId="22" xfId="0" applyNumberFormat="1" applyFont="1" applyBorder="1" applyAlignment="1" applyProtection="1">
      <alignment horizontal="center" vertical="center" wrapText="1"/>
      <protection locked="0"/>
    </xf>
    <xf numFmtId="164" fontId="11" fillId="10" borderId="6" xfId="0" applyFont="1" applyFill="1" applyBorder="1" applyAlignment="1" applyProtection="1">
      <alignment horizontal="center" vertical="center"/>
      <protection hidden="1"/>
    </xf>
    <xf numFmtId="4" fontId="23" fillId="7" borderId="22" xfId="0" applyNumberFormat="1" applyFont="1" applyFill="1" applyBorder="1" applyAlignment="1" applyProtection="1">
      <alignment horizontal="center" vertical="center" wrapText="1"/>
      <protection locked="0"/>
    </xf>
    <xf numFmtId="4" fontId="23" fillId="7" borderId="22" xfId="0" applyNumberFormat="1" applyFont="1" applyFill="1" applyBorder="1" applyAlignment="1" applyProtection="1">
      <alignment horizontal="center" vertical="center" wrapText="1"/>
      <protection hidden="1"/>
    </xf>
    <xf numFmtId="164" fontId="11" fillId="3" borderId="7" xfId="0" applyFont="1" applyFill="1" applyBorder="1" applyAlignment="1" applyProtection="1">
      <alignment horizontal="center" vertical="center"/>
      <protection hidden="1"/>
    </xf>
    <xf numFmtId="164" fontId="4" fillId="0" borderId="23" xfId="0" applyFont="1" applyFill="1" applyBorder="1" applyAlignment="1">
      <alignment horizontal="left" vertical="center" wrapText="1"/>
    </xf>
    <xf numFmtId="10" fontId="0" fillId="0" borderId="23" xfId="0" applyNumberFormat="1" applyBorder="1" applyAlignment="1">
      <alignment vertical="center"/>
    </xf>
    <xf numFmtId="164" fontId="0" fillId="0" borderId="23" xfId="0" applyBorder="1" applyAlignment="1">
      <alignment vertical="center"/>
    </xf>
    <xf numFmtId="10" fontId="0" fillId="7" borderId="24" xfId="0" applyNumberFormat="1" applyFont="1" applyFill="1" applyBorder="1" applyAlignment="1">
      <alignment horizontal="center" vertical="center"/>
    </xf>
    <xf numFmtId="165" fontId="0" fillId="0" borderId="8" xfId="0" applyNumberFormat="1" applyBorder="1" applyAlignment="1" applyProtection="1">
      <alignment horizontal="center" vertical="center" wrapText="1"/>
      <protection hidden="1"/>
    </xf>
    <xf numFmtId="4" fontId="0" fillId="7" borderId="8" xfId="0" applyNumberFormat="1" applyFont="1" applyFill="1" applyBorder="1" applyAlignment="1" applyProtection="1">
      <alignment horizontal="center" vertical="center" wrapText="1"/>
      <protection hidden="1"/>
    </xf>
    <xf numFmtId="10" fontId="4" fillId="7" borderId="29" xfId="0" applyNumberFormat="1" applyFont="1" applyFill="1" applyBorder="1" applyAlignment="1">
      <alignment vertical="center"/>
    </xf>
    <xf numFmtId="164" fontId="0" fillId="0" borderId="6" xfId="0" applyBorder="1" applyAlignment="1" applyProtection="1">
      <alignment vertical="center" wrapText="1"/>
      <protection locked="0"/>
    </xf>
    <xf numFmtId="164" fontId="4" fillId="2" borderId="6" xfId="0" applyFont="1" applyFill="1" applyBorder="1" applyAlignment="1" applyProtection="1">
      <alignment horizontal="left" vertical="center" wrapText="1"/>
      <protection locked="0"/>
    </xf>
    <xf numFmtId="164" fontId="0" fillId="6" borderId="6" xfId="0" applyFill="1" applyBorder="1" applyAlignment="1" applyProtection="1">
      <alignment vertical="center" wrapText="1"/>
      <protection locked="0"/>
    </xf>
    <xf numFmtId="4" fontId="0" fillId="6" borderId="6" xfId="0" applyNumberFormat="1" applyFill="1" applyBorder="1" applyAlignment="1" applyProtection="1">
      <alignment vertical="center"/>
      <protection locked="0"/>
    </xf>
    <xf numFmtId="4" fontId="0" fillId="10" borderId="6" xfId="0" applyNumberFormat="1" applyFill="1" applyBorder="1" applyAlignment="1" applyProtection="1">
      <alignment vertical="center"/>
      <protection locked="0"/>
    </xf>
    <xf numFmtId="4" fontId="0" fillId="0" borderId="6" xfId="1" applyNumberFormat="1" applyFont="1" applyFill="1" applyBorder="1" applyAlignment="1" applyProtection="1">
      <alignment vertical="center"/>
      <protection locked="0"/>
    </xf>
    <xf numFmtId="4" fontId="0" fillId="6" borderId="6" xfId="0" applyNumberFormat="1" applyFont="1" applyFill="1" applyBorder="1" applyAlignment="1" applyProtection="1">
      <alignment vertical="center"/>
      <protection locked="0"/>
    </xf>
    <xf numFmtId="164" fontId="4" fillId="2" borderId="6" xfId="0" applyFont="1" applyFill="1" applyBorder="1" applyAlignment="1" applyProtection="1">
      <alignment horizontal="left" vertical="center"/>
      <protection locked="0"/>
    </xf>
    <xf numFmtId="10" fontId="0" fillId="0" borderId="7" xfId="0" applyNumberFormat="1" applyBorder="1" applyAlignment="1">
      <alignment vertical="center"/>
    </xf>
    <xf numFmtId="0" fontId="0" fillId="0" borderId="6" xfId="0" applyNumberFormat="1" applyBorder="1" applyAlignment="1" applyProtection="1">
      <alignment horizontal="center" vertical="center"/>
      <protection locked="0"/>
    </xf>
    <xf numFmtId="0" fontId="0" fillId="0" borderId="20" xfId="0" applyNumberFormat="1" applyBorder="1" applyAlignment="1" applyProtection="1">
      <alignment horizontal="center" vertical="center"/>
      <protection locked="0"/>
    </xf>
    <xf numFmtId="0" fontId="0" fillId="0" borderId="20" xfId="0" applyNumberFormat="1" applyBorder="1" applyAlignment="1" applyProtection="1">
      <alignment horizontal="center" vertical="center" wrapText="1"/>
      <protection locked="0"/>
    </xf>
    <xf numFmtId="0" fontId="0" fillId="0" borderId="6" xfId="0" applyNumberFormat="1" applyBorder="1" applyAlignment="1" applyProtection="1">
      <alignment horizontal="center" vertical="center" wrapText="1"/>
      <protection locked="0"/>
    </xf>
    <xf numFmtId="0" fontId="0" fillId="0" borderId="6" xfId="0" applyNumberFormat="1" applyBorder="1" applyAlignment="1" applyProtection="1">
      <alignment vertical="center" wrapText="1"/>
      <protection locked="0"/>
    </xf>
    <xf numFmtId="0" fontId="0" fillId="0" borderId="20" xfId="0" applyNumberFormat="1" applyBorder="1" applyAlignment="1" applyProtection="1">
      <alignment vertical="center"/>
      <protection locked="0"/>
    </xf>
    <xf numFmtId="0" fontId="0" fillId="0" borderId="6" xfId="0" applyNumberFormat="1" applyBorder="1" applyAlignment="1" applyProtection="1">
      <alignment vertical="center"/>
      <protection locked="0"/>
    </xf>
    <xf numFmtId="0" fontId="0" fillId="0" borderId="7" xfId="0" applyNumberFormat="1" applyBorder="1" applyAlignment="1" applyProtection="1">
      <alignment vertical="center"/>
      <protection locked="0"/>
    </xf>
    <xf numFmtId="0" fontId="0" fillId="0" borderId="23" xfId="0" applyNumberFormat="1" applyBorder="1" applyAlignment="1" applyProtection="1">
      <alignment vertical="center"/>
      <protection locked="0"/>
    </xf>
    <xf numFmtId="4" fontId="0" fillId="0" borderId="36" xfId="0" applyNumberFormat="1" applyBorder="1" applyAlignment="1" applyProtection="1">
      <alignment vertical="center"/>
      <protection hidden="1"/>
    </xf>
    <xf numFmtId="10" fontId="0" fillId="0" borderId="36" xfId="1" applyNumberFormat="1" applyFont="1" applyFill="1" applyBorder="1" applyAlignment="1" applyProtection="1">
      <alignment horizontal="center" vertical="center"/>
      <protection hidden="1"/>
    </xf>
    <xf numFmtId="4" fontId="0" fillId="0" borderId="36" xfId="0" applyNumberFormat="1" applyBorder="1" applyAlignment="1" applyProtection="1">
      <alignment horizontal="center" vertical="center"/>
      <protection locked="0"/>
    </xf>
    <xf numFmtId="4" fontId="0" fillId="7" borderId="36" xfId="0" applyNumberFormat="1" applyFill="1" applyBorder="1" applyAlignment="1" applyProtection="1">
      <alignment horizontal="center" vertical="center"/>
      <protection locked="0"/>
    </xf>
    <xf numFmtId="10" fontId="0" fillId="0" borderId="36" xfId="1" applyNumberFormat="1" applyFont="1" applyFill="1" applyBorder="1" applyAlignment="1" applyProtection="1">
      <alignment horizontal="center" vertical="center"/>
      <protection locked="0"/>
    </xf>
    <xf numFmtId="4" fontId="0" fillId="0" borderId="0" xfId="0" applyNumberFormat="1" applyFill="1" applyBorder="1" applyAlignment="1" applyProtection="1">
      <alignment vertical="center"/>
      <protection locked="0"/>
    </xf>
    <xf numFmtId="164" fontId="0" fillId="0" borderId="0" xfId="0" applyFill="1" applyAlignment="1" applyProtection="1">
      <alignment vertical="center"/>
      <protection locked="0"/>
    </xf>
    <xf numFmtId="0" fontId="9" fillId="12" borderId="6" xfId="0" applyNumberFormat="1" applyFont="1" applyFill="1" applyBorder="1" applyAlignment="1" applyProtection="1">
      <alignment vertical="center" wrapText="1"/>
      <protection hidden="1"/>
    </xf>
    <xf numFmtId="0" fontId="0" fillId="12" borderId="20" xfId="0" applyNumberFormat="1" applyFill="1" applyBorder="1" applyAlignment="1" applyProtection="1">
      <alignment horizontal="center" vertical="center"/>
      <protection hidden="1"/>
    </xf>
    <xf numFmtId="0" fontId="0" fillId="12" borderId="20" xfId="0" applyNumberFormat="1" applyFill="1" applyBorder="1" applyAlignment="1" applyProtection="1">
      <alignment horizontal="left" vertical="center" wrapText="1"/>
      <protection hidden="1"/>
    </xf>
    <xf numFmtId="4" fontId="0" fillId="12" borderId="22" xfId="0" applyNumberFormat="1" applyFill="1" applyBorder="1" applyAlignment="1" applyProtection="1">
      <alignment horizontal="center" vertical="center"/>
      <protection hidden="1"/>
    </xf>
    <xf numFmtId="0" fontId="0" fillId="12" borderId="6" xfId="0" applyNumberFormat="1" applyFill="1" applyBorder="1" applyAlignment="1" applyProtection="1">
      <alignment horizontal="center" vertical="center"/>
      <protection locked="0"/>
    </xf>
    <xf numFmtId="0" fontId="0" fillId="12" borderId="20" xfId="0" applyNumberFormat="1" applyFill="1" applyBorder="1" applyAlignment="1" applyProtection="1">
      <alignment horizontal="center" vertical="center"/>
      <protection locked="0"/>
    </xf>
    <xf numFmtId="4" fontId="0" fillId="12" borderId="20" xfId="0" applyNumberFormat="1" applyFill="1" applyBorder="1" applyAlignment="1" applyProtection="1">
      <alignment horizontal="center" vertical="center"/>
      <protection locked="0"/>
    </xf>
    <xf numFmtId="4" fontId="0" fillId="12" borderId="20" xfId="0" applyNumberFormat="1" applyFill="1" applyBorder="1" applyAlignment="1" applyProtection="1">
      <alignment vertical="center"/>
      <protection locked="0"/>
    </xf>
    <xf numFmtId="4" fontId="0" fillId="12" borderId="22" xfId="0" applyNumberFormat="1" applyFill="1" applyBorder="1" applyAlignment="1" applyProtection="1">
      <alignment vertical="center"/>
      <protection locked="0"/>
    </xf>
    <xf numFmtId="0" fontId="0" fillId="12" borderId="20" xfId="0" applyNumberFormat="1" applyFill="1" applyBorder="1" applyAlignment="1" applyProtection="1">
      <alignment horizontal="center" vertical="center" wrapText="1"/>
      <protection hidden="1"/>
    </xf>
    <xf numFmtId="10" fontId="0" fillId="12" borderId="20" xfId="0" applyNumberFormat="1" applyFill="1" applyBorder="1" applyAlignment="1" applyProtection="1">
      <alignment vertical="center"/>
      <protection locked="0"/>
    </xf>
    <xf numFmtId="4" fontId="0" fillId="12" borderId="22" xfId="0" applyNumberFormat="1" applyFill="1" applyBorder="1" applyAlignment="1">
      <alignment vertical="center"/>
    </xf>
    <xf numFmtId="0" fontId="11" fillId="12" borderId="11" xfId="0" applyNumberFormat="1" applyFont="1" applyFill="1" applyBorder="1" applyAlignment="1" applyProtection="1">
      <alignment horizontal="center" vertical="center"/>
      <protection hidden="1"/>
    </xf>
    <xf numFmtId="166" fontId="0" fillId="0" borderId="0" xfId="0" applyNumberFormat="1" applyBorder="1" applyAlignment="1" applyProtection="1">
      <alignment vertical="center"/>
      <protection locked="0"/>
    </xf>
    <xf numFmtId="164" fontId="0" fillId="7" borderId="20" xfId="0" applyNumberFormat="1" applyFont="1" applyFill="1" applyBorder="1" applyAlignment="1" applyProtection="1">
      <alignment vertical="center" wrapText="1"/>
      <protection hidden="1"/>
    </xf>
    <xf numFmtId="164" fontId="0" fillId="7" borderId="20" xfId="0" applyFont="1" applyFill="1" applyBorder="1" applyAlignment="1" applyProtection="1">
      <alignment vertical="center" wrapText="1"/>
      <protection locked="0"/>
    </xf>
    <xf numFmtId="4" fontId="0" fillId="6" borderId="8" xfId="0" applyNumberFormat="1" applyFill="1" applyBorder="1" applyAlignment="1" applyProtection="1">
      <alignment horizontal="center" vertical="center"/>
      <protection hidden="1"/>
    </xf>
    <xf numFmtId="164" fontId="1" fillId="7" borderId="20" xfId="0" applyFont="1" applyFill="1" applyBorder="1" applyAlignment="1" applyProtection="1">
      <alignment horizontal="left" vertical="center"/>
      <protection hidden="1"/>
    </xf>
    <xf numFmtId="49" fontId="9" fillId="0" borderId="8" xfId="0" applyNumberFormat="1"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center" wrapText="1"/>
      <protection hidden="1"/>
    </xf>
    <xf numFmtId="49" fontId="9" fillId="0" borderId="10" xfId="0" applyNumberFormat="1" applyFont="1" applyFill="1" applyBorder="1" applyAlignment="1" applyProtection="1">
      <alignment horizontal="left" vertical="center" wrapText="1"/>
      <protection hidden="1"/>
    </xf>
    <xf numFmtId="49" fontId="9" fillId="10" borderId="8" xfId="0" applyNumberFormat="1" applyFont="1" applyFill="1" applyBorder="1" applyAlignment="1" applyProtection="1">
      <alignment horizontal="left" vertical="center" wrapText="1"/>
      <protection hidden="1"/>
    </xf>
    <xf numFmtId="49" fontId="9" fillId="10" borderId="9" xfId="0" applyNumberFormat="1" applyFont="1" applyFill="1" applyBorder="1" applyAlignment="1" applyProtection="1">
      <alignment horizontal="left" vertical="center" wrapText="1"/>
      <protection hidden="1"/>
    </xf>
    <xf numFmtId="49" fontId="9" fillId="10" borderId="10" xfId="0" applyNumberFormat="1" applyFont="1" applyFill="1" applyBorder="1" applyAlignment="1" applyProtection="1">
      <alignment horizontal="left" vertical="center" wrapText="1"/>
      <protection hidden="1"/>
    </xf>
    <xf numFmtId="164" fontId="4" fillId="10" borderId="8" xfId="0" applyFont="1" applyFill="1" applyBorder="1" applyAlignment="1">
      <alignment horizontal="left" vertical="center" wrapText="1"/>
    </xf>
    <xf numFmtId="164" fontId="4" fillId="10" borderId="9" xfId="0" applyFont="1" applyFill="1" applyBorder="1" applyAlignment="1">
      <alignment horizontal="left" vertical="center" wrapText="1"/>
    </xf>
    <xf numFmtId="164" fontId="4" fillId="10" borderId="10" xfId="0" applyFont="1" applyFill="1" applyBorder="1" applyAlignment="1">
      <alignment horizontal="left" vertical="center" wrapText="1"/>
    </xf>
    <xf numFmtId="49" fontId="9" fillId="0" borderId="8" xfId="0" applyNumberFormat="1" applyFont="1" applyBorder="1" applyAlignment="1" applyProtection="1">
      <alignment horizontal="left" vertical="center" wrapText="1"/>
      <protection hidden="1"/>
    </xf>
    <xf numFmtId="49" fontId="9" fillId="0" borderId="9" xfId="0" applyNumberFormat="1" applyFont="1" applyBorder="1" applyAlignment="1" applyProtection="1">
      <alignment horizontal="left" vertical="center" wrapText="1"/>
      <protection hidden="1"/>
    </xf>
    <xf numFmtId="49" fontId="9" fillId="0" borderId="10" xfId="0" applyNumberFormat="1" applyFont="1" applyBorder="1" applyAlignment="1" applyProtection="1">
      <alignment horizontal="left" vertical="center" wrapText="1"/>
      <protection hidden="1"/>
    </xf>
    <xf numFmtId="49" fontId="4" fillId="0" borderId="1" xfId="0" applyNumberFormat="1" applyFont="1" applyBorder="1" applyAlignment="1" applyProtection="1">
      <alignment horizontal="left" vertical="center" wrapText="1"/>
      <protection hidden="1"/>
    </xf>
    <xf numFmtId="49" fontId="4" fillId="0" borderId="2" xfId="0" applyNumberFormat="1" applyFont="1" applyBorder="1" applyAlignment="1" applyProtection="1">
      <alignment horizontal="left" vertical="center" wrapText="1"/>
      <protection hidden="1"/>
    </xf>
    <xf numFmtId="49" fontId="4" fillId="0" borderId="19" xfId="0" applyNumberFormat="1" applyFont="1" applyBorder="1" applyAlignment="1" applyProtection="1">
      <alignment horizontal="left" vertical="center" wrapText="1"/>
      <protection hidden="1"/>
    </xf>
    <xf numFmtId="164" fontId="26" fillId="11" borderId="31" xfId="0" applyFont="1" applyFill="1" applyBorder="1" applyAlignment="1" applyProtection="1">
      <alignment horizontal="center" vertical="center" wrapText="1"/>
      <protection hidden="1"/>
    </xf>
    <xf numFmtId="164" fontId="26" fillId="11" borderId="35" xfId="0" applyFont="1" applyFill="1" applyBorder="1" applyAlignment="1" applyProtection="1">
      <alignment horizontal="center" vertical="center" wrapText="1"/>
      <protection hidden="1"/>
    </xf>
    <xf numFmtId="164" fontId="26" fillId="11" borderId="37" xfId="0" applyFont="1" applyFill="1" applyBorder="1" applyAlignment="1" applyProtection="1">
      <alignment horizontal="center" vertical="center" wrapText="1"/>
      <protection hidden="1"/>
    </xf>
    <xf numFmtId="164" fontId="4" fillId="0" borderId="29" xfId="0" applyFont="1" applyFill="1" applyBorder="1" applyAlignment="1">
      <alignment horizontal="left" vertical="center" wrapText="1"/>
    </xf>
    <xf numFmtId="164" fontId="4" fillId="0" borderId="17" xfId="0" applyFont="1" applyFill="1" applyBorder="1" applyAlignment="1">
      <alignment horizontal="left" vertical="center" wrapText="1"/>
    </xf>
    <xf numFmtId="164" fontId="4" fillId="0" borderId="28" xfId="0" applyFont="1" applyFill="1" applyBorder="1" applyAlignment="1">
      <alignment horizontal="left" vertical="center" wrapText="1"/>
    </xf>
    <xf numFmtId="49" fontId="9" fillId="6" borderId="20" xfId="0" applyNumberFormat="1" applyFont="1" applyFill="1" applyBorder="1" applyAlignment="1" applyProtection="1">
      <alignment horizontal="left" vertical="center" wrapText="1"/>
      <protection hidden="1"/>
    </xf>
    <xf numFmtId="0" fontId="9" fillId="2" borderId="8" xfId="0" applyNumberFormat="1" applyFont="1" applyFill="1" applyBorder="1" applyAlignment="1" applyProtection="1">
      <alignment horizontal="left" vertical="center" wrapText="1"/>
      <protection hidden="1"/>
    </xf>
    <xf numFmtId="0" fontId="9" fillId="2" borderId="9" xfId="0" applyNumberFormat="1" applyFont="1" applyFill="1" applyBorder="1" applyAlignment="1" applyProtection="1">
      <alignment horizontal="left" vertical="center" wrapText="1"/>
      <protection hidden="1"/>
    </xf>
    <xf numFmtId="0" fontId="9" fillId="2" borderId="10" xfId="0" applyNumberFormat="1" applyFont="1" applyFill="1" applyBorder="1" applyAlignment="1" applyProtection="1">
      <alignment horizontal="left" vertical="center" wrapText="1"/>
      <protection hidden="1"/>
    </xf>
    <xf numFmtId="49" fontId="9" fillId="2" borderId="8" xfId="0" applyNumberFormat="1" applyFont="1" applyFill="1" applyBorder="1" applyAlignment="1" applyProtection="1">
      <alignment vertical="center" wrapText="1"/>
      <protection hidden="1"/>
    </xf>
    <xf numFmtId="49" fontId="9" fillId="2" borderId="9" xfId="0" applyNumberFormat="1" applyFont="1" applyFill="1" applyBorder="1" applyAlignment="1" applyProtection="1">
      <alignment vertical="center" wrapText="1"/>
      <protection hidden="1"/>
    </xf>
    <xf numFmtId="49" fontId="9" fillId="2" borderId="10" xfId="0" applyNumberFormat="1" applyFont="1" applyFill="1" applyBorder="1" applyAlignment="1" applyProtection="1">
      <alignment vertical="center" wrapText="1"/>
      <protection hidden="1"/>
    </xf>
    <xf numFmtId="164" fontId="21" fillId="8" borderId="30" xfId="0" applyFont="1" applyFill="1" applyBorder="1" applyAlignment="1" applyProtection="1">
      <alignment horizontal="center" vertical="center" wrapText="1"/>
      <protection locked="0"/>
    </xf>
    <xf numFmtId="164" fontId="21" fillId="8" borderId="35" xfId="0" applyFont="1" applyFill="1" applyBorder="1" applyAlignment="1" applyProtection="1">
      <alignment horizontal="center" vertical="center" wrapText="1"/>
      <protection locked="0"/>
    </xf>
    <xf numFmtId="164" fontId="21" fillId="8" borderId="37" xfId="0" applyFont="1" applyFill="1" applyBorder="1" applyAlignment="1" applyProtection="1">
      <alignment horizontal="center" vertical="center" wrapText="1"/>
      <protection locked="0"/>
    </xf>
    <xf numFmtId="164" fontId="21" fillId="3" borderId="30" xfId="0" applyFont="1" applyFill="1" applyBorder="1" applyAlignment="1" applyProtection="1">
      <alignment horizontal="center" vertical="center"/>
      <protection hidden="1"/>
    </xf>
    <xf numFmtId="164" fontId="21" fillId="3" borderId="18" xfId="0" applyFont="1" applyFill="1" applyBorder="1" applyAlignment="1" applyProtection="1">
      <alignment horizontal="center" vertical="center"/>
      <protection hidden="1"/>
    </xf>
    <xf numFmtId="0" fontId="21" fillId="9" borderId="14" xfId="0" applyNumberFormat="1" applyFont="1" applyFill="1" applyBorder="1" applyAlignment="1" applyProtection="1">
      <alignment horizontal="center" vertical="center" wrapText="1"/>
      <protection hidden="1"/>
    </xf>
    <xf numFmtId="0" fontId="3" fillId="9" borderId="26" xfId="0" applyNumberFormat="1" applyFont="1" applyFill="1" applyBorder="1" applyAlignment="1" applyProtection="1">
      <alignment horizontal="center" vertical="center" wrapText="1"/>
      <protection hidden="1"/>
    </xf>
    <xf numFmtId="0" fontId="3" fillId="9" borderId="27" xfId="0" applyNumberFormat="1" applyFont="1" applyFill="1" applyBorder="1" applyAlignment="1" applyProtection="1">
      <alignment horizontal="center" vertical="center" wrapText="1"/>
      <protection hidden="1"/>
    </xf>
    <xf numFmtId="49" fontId="21" fillId="8" borderId="14" xfId="0" applyNumberFormat="1" applyFont="1" applyFill="1" applyBorder="1" applyAlignment="1" applyProtection="1">
      <alignment horizontal="center" vertical="center" wrapText="1"/>
      <protection locked="0"/>
    </xf>
    <xf numFmtId="49" fontId="21" fillId="8" borderId="26" xfId="0" applyNumberFormat="1" applyFont="1" applyFill="1" applyBorder="1" applyAlignment="1" applyProtection="1">
      <alignment horizontal="center" vertical="center" wrapText="1"/>
      <protection locked="0"/>
    </xf>
    <xf numFmtId="49" fontId="21" fillId="8" borderId="27" xfId="0" applyNumberFormat="1" applyFont="1" applyFill="1" applyBorder="1" applyAlignment="1" applyProtection="1">
      <alignment horizontal="center" vertical="center" wrapText="1"/>
      <protection locked="0"/>
    </xf>
    <xf numFmtId="164" fontId="22" fillId="0" borderId="0" xfId="0" applyFont="1" applyAlignment="1">
      <alignment horizontal="left" vertical="center" wrapText="1"/>
    </xf>
    <xf numFmtId="164" fontId="36" fillId="0" borderId="0" xfId="0" applyFont="1" applyAlignment="1">
      <alignment horizontal="left" vertical="center" wrapText="1"/>
    </xf>
    <xf numFmtId="164" fontId="0" fillId="0" borderId="0" xfId="0" applyAlignment="1">
      <alignment horizontal="left" vertical="center" wrapText="1"/>
    </xf>
    <xf numFmtId="164" fontId="0" fillId="0" borderId="0" xfId="0" applyAlignment="1">
      <alignment horizontal="left" vertical="center" wrapText="1"/>
    </xf>
    <xf numFmtId="164" fontId="22" fillId="0" borderId="0" xfId="0" applyFont="1" applyAlignment="1">
      <alignment horizontal="left" vertical="center" wrapText="1"/>
    </xf>
    <xf numFmtId="164" fontId="0" fillId="0" borderId="0" xfId="0" applyAlignment="1">
      <alignment vertical="center" wrapText="1"/>
    </xf>
    <xf numFmtId="164" fontId="21" fillId="0" borderId="0" xfId="0" applyFont="1" applyAlignment="1">
      <alignment vertical="center" wrapText="1"/>
    </xf>
    <xf numFmtId="164" fontId="21" fillId="0" borderId="0" xfId="0" applyFont="1" applyAlignment="1">
      <alignment vertical="center"/>
    </xf>
    <xf numFmtId="164" fontId="0" fillId="0" borderId="0" xfId="0" applyAlignment="1">
      <alignment vertical="center"/>
    </xf>
    <xf numFmtId="164" fontId="37" fillId="0" borderId="0" xfId="0" applyFont="1" applyAlignment="1">
      <alignment vertical="center" wrapText="1"/>
    </xf>
    <xf numFmtId="164" fontId="37" fillId="0" borderId="0" xfId="0" applyFont="1" applyAlignment="1">
      <alignment vertical="center"/>
    </xf>
    <xf numFmtId="164" fontId="38" fillId="0" borderId="0" xfId="0" applyFont="1" applyAlignment="1">
      <alignment vertical="center"/>
    </xf>
    <xf numFmtId="164" fontId="39" fillId="0" borderId="0" xfId="0" applyFont="1" applyAlignment="1">
      <alignment vertical="center"/>
    </xf>
    <xf numFmtId="164" fontId="40" fillId="0" borderId="0" xfId="0" applyFont="1" applyAlignment="1">
      <alignment vertical="center" wrapText="1"/>
    </xf>
    <xf numFmtId="164" fontId="41" fillId="0" borderId="0" xfId="0" applyFont="1" applyAlignment="1">
      <alignment vertical="center"/>
    </xf>
    <xf numFmtId="49" fontId="0" fillId="0" borderId="0" xfId="0" applyNumberFormat="1" applyAlignment="1">
      <alignment horizontal="left" vertical="center" wrapText="1"/>
    </xf>
  </cellXfs>
  <cellStyles count="9">
    <cellStyle name="Normal 2" xfId="4"/>
    <cellStyle name="Normal 3" xfId="3"/>
    <cellStyle name="Normal 4" xfId="2"/>
    <cellStyle name="Normal 5" xfId="6"/>
    <cellStyle name="Normal 6" xfId="7"/>
    <cellStyle name="Normal 7" xfId="8"/>
    <cellStyle name="Normalno" xfId="0" builtinId="0"/>
    <cellStyle name="Percent 2" xfId="5"/>
    <cellStyle name="Postotak"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21167</xdr:rowOff>
    </xdr:from>
    <xdr:to>
      <xdr:col>13</xdr:col>
      <xdr:colOff>615818</xdr:colOff>
      <xdr:row>48</xdr:row>
      <xdr:rowOff>81120</xdr:rowOff>
    </xdr:to>
    <xdr:pic>
      <xdr:nvPicPr>
        <xdr:cNvPr id="2" name="Picture 2">
          <a:extLst>
            <a:ext uri="{FF2B5EF4-FFF2-40B4-BE49-F238E27FC236}">
              <a16:creationId xmlns:a16="http://schemas.microsoft.com/office/drawing/2014/main" xmlns=""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7874" r="55796" b="37823"/>
        <a:stretch/>
      </xdr:blipFill>
      <xdr:spPr>
        <a:xfrm>
          <a:off x="0" y="4964642"/>
          <a:ext cx="9512168" cy="5774953"/>
        </a:xfrm>
        <a:prstGeom prst="rect">
          <a:avLst/>
        </a:prstGeom>
      </xdr:spPr>
    </xdr:pic>
    <xdr:clientData/>
  </xdr:twoCellAnchor>
  <xdr:twoCellAnchor editAs="oneCell">
    <xdr:from>
      <xdr:col>0</xdr:col>
      <xdr:colOff>10583</xdr:colOff>
      <xdr:row>51</xdr:row>
      <xdr:rowOff>4111</xdr:rowOff>
    </xdr:from>
    <xdr:to>
      <xdr:col>13</xdr:col>
      <xdr:colOff>582082</xdr:colOff>
      <xdr:row>92</xdr:row>
      <xdr:rowOff>52821</xdr:rowOff>
    </xdr:to>
    <xdr:pic>
      <xdr:nvPicPr>
        <xdr:cNvPr id="3" name="Picture 5">
          <a:extLst>
            <a:ext uri="{FF2B5EF4-FFF2-40B4-BE49-F238E27FC236}">
              <a16:creationId xmlns:a16="http://schemas.microsoft.com/office/drawing/2014/main" xmlns="" id="{00000000-0008-0000-0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058" r="49599" b="13207"/>
        <a:stretch/>
      </xdr:blipFill>
      <xdr:spPr>
        <a:xfrm>
          <a:off x="10583" y="11481736"/>
          <a:ext cx="9467849" cy="9021260"/>
        </a:xfrm>
        <a:prstGeom prst="rect">
          <a:avLst/>
        </a:prstGeom>
      </xdr:spPr>
    </xdr:pic>
    <xdr:clientData/>
  </xdr:twoCellAnchor>
  <xdr:twoCellAnchor editAs="oneCell">
    <xdr:from>
      <xdr:col>0</xdr:col>
      <xdr:colOff>0</xdr:colOff>
      <xdr:row>91</xdr:row>
      <xdr:rowOff>63500</xdr:rowOff>
    </xdr:from>
    <xdr:to>
      <xdr:col>13</xdr:col>
      <xdr:colOff>633254</xdr:colOff>
      <xdr:row>127</xdr:row>
      <xdr:rowOff>99348</xdr:rowOff>
    </xdr:to>
    <xdr:pic>
      <xdr:nvPicPr>
        <xdr:cNvPr id="4" name="Picture 7">
          <a:extLst>
            <a:ext uri="{FF2B5EF4-FFF2-40B4-BE49-F238E27FC236}">
              <a16:creationId xmlns:a16="http://schemas.microsoft.com/office/drawing/2014/main" xmlns="" id="{00000000-0008-0000-02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 t="6380" r="37311" b="13133"/>
        <a:stretch/>
      </xdr:blipFill>
      <xdr:spPr>
        <a:xfrm>
          <a:off x="0" y="21161375"/>
          <a:ext cx="9529604" cy="68938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workbookViewId="0">
      <selection activeCell="O19" sqref="O19"/>
    </sheetView>
  </sheetViews>
  <sheetFormatPr defaultRowHeight="15" x14ac:dyDescent="0.25"/>
  <cols>
    <col min="1" max="1" width="23.7109375" style="240" customWidth="1"/>
    <col min="2" max="13" width="9.140625" style="240"/>
    <col min="14" max="14" width="12" style="240" customWidth="1"/>
    <col min="15" max="15" width="62.5703125" style="240" customWidth="1"/>
    <col min="16" max="16384" width="9.140625" style="240"/>
  </cols>
  <sheetData>
    <row r="1" spans="1:14" s="233" customFormat="1" ht="26.25" customHeight="1" x14ac:dyDescent="0.25">
      <c r="A1" s="232" t="s">
        <v>220</v>
      </c>
    </row>
    <row r="2" spans="1:14" s="235" customFormat="1" x14ac:dyDescent="0.25">
      <c r="A2" s="234" t="s">
        <v>221</v>
      </c>
      <c r="B2" s="234"/>
      <c r="C2" s="234"/>
      <c r="D2" s="234"/>
      <c r="E2" s="234"/>
      <c r="F2" s="234"/>
      <c r="G2" s="234"/>
      <c r="H2" s="234"/>
      <c r="I2" s="234"/>
      <c r="J2" s="234"/>
      <c r="K2" s="234"/>
      <c r="L2" s="234"/>
      <c r="M2" s="234"/>
      <c r="N2" s="234"/>
    </row>
    <row r="3" spans="1:14" s="235" customFormat="1" ht="63" customHeight="1" x14ac:dyDescent="0.25">
      <c r="A3" s="247" t="s">
        <v>237</v>
      </c>
      <c r="B3" s="247"/>
      <c r="C3" s="247"/>
      <c r="D3" s="247"/>
      <c r="E3" s="247"/>
      <c r="F3" s="247"/>
      <c r="G3" s="247"/>
      <c r="H3" s="247"/>
      <c r="I3" s="247"/>
      <c r="J3" s="247"/>
      <c r="K3" s="247"/>
      <c r="L3" s="247"/>
      <c r="M3" s="247"/>
      <c r="N3" s="247"/>
    </row>
    <row r="4" spans="1:14" s="235" customFormat="1" x14ac:dyDescent="0.25">
      <c r="A4" s="234" t="s">
        <v>222</v>
      </c>
      <c r="B4" s="234"/>
      <c r="C4" s="234"/>
      <c r="D4" s="234"/>
      <c r="E4" s="234"/>
      <c r="F4" s="234"/>
      <c r="G4" s="234"/>
      <c r="H4" s="234"/>
      <c r="I4" s="234"/>
      <c r="J4" s="234"/>
      <c r="K4" s="234"/>
      <c r="L4" s="234"/>
      <c r="M4" s="234"/>
      <c r="N4" s="234"/>
    </row>
    <row r="5" spans="1:14" s="235" customFormat="1" x14ac:dyDescent="0.25">
      <c r="A5" s="234" t="s">
        <v>223</v>
      </c>
      <c r="B5" s="234"/>
      <c r="C5" s="234"/>
      <c r="D5" s="234"/>
      <c r="E5" s="234"/>
      <c r="F5" s="234"/>
      <c r="G5" s="234"/>
      <c r="H5" s="234"/>
      <c r="I5" s="234"/>
      <c r="J5" s="234"/>
      <c r="K5" s="234"/>
      <c r="L5" s="234"/>
      <c r="M5" s="234"/>
      <c r="N5" s="234"/>
    </row>
    <row r="6" spans="1:14" s="235" customFormat="1" x14ac:dyDescent="0.25">
      <c r="A6" s="234" t="s">
        <v>224</v>
      </c>
      <c r="B6" s="234"/>
      <c r="C6" s="234"/>
      <c r="D6" s="234"/>
      <c r="E6" s="234"/>
      <c r="F6" s="234"/>
      <c r="G6" s="234"/>
      <c r="H6" s="234"/>
      <c r="I6" s="234"/>
      <c r="J6" s="234"/>
      <c r="K6" s="234"/>
      <c r="L6" s="234"/>
      <c r="M6" s="234"/>
      <c r="N6" s="234"/>
    </row>
    <row r="7" spans="1:14" s="235" customFormat="1" x14ac:dyDescent="0.25"/>
    <row r="8" spans="1:14" s="235" customFormat="1" ht="18.75" customHeight="1" x14ac:dyDescent="0.25">
      <c r="A8" s="236" t="s">
        <v>225</v>
      </c>
      <c r="B8" s="236"/>
      <c r="C8" s="236"/>
      <c r="D8" s="236"/>
      <c r="E8" s="236"/>
      <c r="F8" s="236"/>
    </row>
    <row r="9" spans="1:14" s="235" customFormat="1" x14ac:dyDescent="0.25">
      <c r="A9" s="234" t="s">
        <v>238</v>
      </c>
      <c r="B9" s="234"/>
      <c r="C9" s="234"/>
      <c r="D9" s="234"/>
      <c r="E9" s="234"/>
      <c r="F9" s="234"/>
      <c r="G9" s="234"/>
      <c r="H9" s="234"/>
      <c r="I9" s="234"/>
      <c r="J9" s="234"/>
      <c r="K9" s="234"/>
      <c r="L9" s="234"/>
      <c r="M9" s="234"/>
      <c r="N9" s="234"/>
    </row>
    <row r="10" spans="1:14" s="235" customFormat="1" x14ac:dyDescent="0.25">
      <c r="A10" s="234" t="s">
        <v>226</v>
      </c>
      <c r="B10" s="234"/>
      <c r="C10" s="234"/>
      <c r="D10" s="234"/>
      <c r="E10" s="234"/>
      <c r="F10" s="234"/>
      <c r="G10" s="234"/>
      <c r="H10" s="234"/>
      <c r="I10" s="234"/>
      <c r="J10" s="234"/>
      <c r="K10" s="234"/>
      <c r="L10" s="234"/>
      <c r="M10" s="234"/>
      <c r="N10" s="234"/>
    </row>
    <row r="11" spans="1:14" s="235" customFormat="1" x14ac:dyDescent="0.25">
      <c r="A11" s="234" t="s">
        <v>227</v>
      </c>
      <c r="B11" s="234"/>
      <c r="C11" s="234"/>
      <c r="D11" s="234"/>
      <c r="E11" s="234"/>
      <c r="F11" s="234"/>
      <c r="G11" s="234"/>
      <c r="H11" s="234"/>
      <c r="I11" s="234"/>
      <c r="J11" s="234"/>
      <c r="K11" s="234"/>
      <c r="L11" s="234"/>
      <c r="M11" s="234"/>
      <c r="N11" s="234"/>
    </row>
    <row r="12" spans="1:14" s="235" customFormat="1" ht="31.5" customHeight="1" x14ac:dyDescent="0.25">
      <c r="A12" s="234" t="s">
        <v>228</v>
      </c>
      <c r="B12" s="234"/>
      <c r="C12" s="234"/>
      <c r="D12" s="234"/>
      <c r="E12" s="234"/>
      <c r="F12" s="234"/>
      <c r="G12" s="234"/>
      <c r="H12" s="234"/>
      <c r="I12" s="234"/>
      <c r="J12" s="234"/>
      <c r="K12" s="234"/>
      <c r="L12" s="234"/>
      <c r="M12" s="234"/>
      <c r="N12" s="234"/>
    </row>
    <row r="13" spans="1:14" s="235" customFormat="1" x14ac:dyDescent="0.25"/>
    <row r="14" spans="1:14" s="235" customFormat="1" ht="18.75" customHeight="1" x14ac:dyDescent="0.25">
      <c r="A14" s="236" t="s">
        <v>229</v>
      </c>
      <c r="B14" s="236"/>
      <c r="C14" s="236"/>
      <c r="D14" s="236"/>
      <c r="E14" s="236"/>
      <c r="F14" s="236"/>
      <c r="G14" s="236"/>
      <c r="H14" s="236"/>
      <c r="I14" s="236"/>
      <c r="J14" s="236"/>
      <c r="K14" s="236"/>
    </row>
    <row r="15" spans="1:14" s="235" customFormat="1" ht="33.75" customHeight="1" x14ac:dyDescent="0.25">
      <c r="A15" s="247" t="s">
        <v>239</v>
      </c>
      <c r="B15" s="247"/>
      <c r="C15" s="247"/>
      <c r="D15" s="247"/>
      <c r="E15" s="247"/>
      <c r="F15" s="247"/>
      <c r="G15" s="247"/>
      <c r="H15" s="247"/>
      <c r="I15" s="247"/>
      <c r="J15" s="247"/>
      <c r="K15" s="247"/>
      <c r="L15" s="247"/>
      <c r="M15" s="247"/>
      <c r="N15" s="247"/>
    </row>
    <row r="16" spans="1:14" s="235" customFormat="1" ht="30.75" customHeight="1" x14ac:dyDescent="0.25">
      <c r="A16" s="234" t="s">
        <v>230</v>
      </c>
      <c r="B16" s="234"/>
      <c r="C16" s="234"/>
      <c r="D16" s="234"/>
      <c r="E16" s="234"/>
      <c r="F16" s="234"/>
      <c r="G16" s="234"/>
      <c r="H16" s="234"/>
      <c r="I16" s="234"/>
      <c r="J16" s="234"/>
      <c r="K16" s="234"/>
      <c r="L16" s="234"/>
      <c r="M16" s="234"/>
      <c r="N16" s="234"/>
    </row>
    <row r="17" spans="1:1" s="237" customFormat="1" ht="23.25" customHeight="1" x14ac:dyDescent="0.25"/>
    <row r="18" spans="1:1" s="237" customFormat="1" ht="21.75" customHeight="1" x14ac:dyDescent="0.25">
      <c r="A18" s="238" t="s">
        <v>231</v>
      </c>
    </row>
    <row r="19" spans="1:1" ht="18.75" x14ac:dyDescent="0.25">
      <c r="A19" s="239"/>
    </row>
    <row r="20" spans="1:1" ht="18.75" x14ac:dyDescent="0.25">
      <c r="A20" s="239"/>
    </row>
    <row r="21" spans="1:1" ht="18.75" x14ac:dyDescent="0.25">
      <c r="A21" s="239"/>
    </row>
    <row r="51" spans="1:15" ht="23.25" customHeight="1" x14ac:dyDescent="0.25">
      <c r="A51" s="239" t="s">
        <v>232</v>
      </c>
    </row>
    <row r="52" spans="1:15" ht="63" x14ac:dyDescent="0.25">
      <c r="O52" s="241" t="s">
        <v>233</v>
      </c>
    </row>
    <row r="53" spans="1:15" ht="30" customHeight="1" x14ac:dyDescent="0.25">
      <c r="O53" s="242" t="s">
        <v>234</v>
      </c>
    </row>
    <row r="54" spans="1:15" ht="42" x14ac:dyDescent="0.25">
      <c r="O54" s="241" t="s">
        <v>235</v>
      </c>
    </row>
    <row r="55" spans="1:15" ht="21" x14ac:dyDescent="0.25">
      <c r="O55" s="242"/>
    </row>
    <row r="56" spans="1:15" ht="21" x14ac:dyDescent="0.25">
      <c r="O56" s="243"/>
    </row>
    <row r="57" spans="1:15" ht="21" x14ac:dyDescent="0.25">
      <c r="O57" s="243"/>
    </row>
    <row r="58" spans="1:15" ht="21" x14ac:dyDescent="0.25">
      <c r="O58" s="243"/>
    </row>
    <row r="59" spans="1:15" ht="21" x14ac:dyDescent="0.25">
      <c r="O59" s="241"/>
    </row>
    <row r="60" spans="1:15" ht="21" x14ac:dyDescent="0.25">
      <c r="O60" s="243"/>
    </row>
    <row r="61" spans="1:15" ht="21" x14ac:dyDescent="0.25">
      <c r="O61" s="242"/>
    </row>
    <row r="62" spans="1:15" ht="21" x14ac:dyDescent="0.25">
      <c r="O62" s="243"/>
    </row>
    <row r="63" spans="1:15" ht="21" x14ac:dyDescent="0.25">
      <c r="O63" s="243"/>
    </row>
    <row r="64" spans="1:15" ht="21" x14ac:dyDescent="0.25">
      <c r="O64" s="243"/>
    </row>
    <row r="65" spans="15:15" ht="21" x14ac:dyDescent="0.25">
      <c r="O65" s="241"/>
    </row>
    <row r="89" spans="1:15" ht="13.5" customHeight="1" x14ac:dyDescent="0.25"/>
    <row r="90" spans="1:15" ht="14.25" customHeight="1" x14ac:dyDescent="0.25">
      <c r="A90" s="244"/>
    </row>
    <row r="91" spans="1:15" ht="18.75" x14ac:dyDescent="0.25">
      <c r="A91" s="239" t="s">
        <v>236</v>
      </c>
    </row>
    <row r="96" spans="1:15" ht="23.25" x14ac:dyDescent="0.25">
      <c r="O96" s="245"/>
    </row>
    <row r="118" spans="1:1" ht="23.25" x14ac:dyDescent="0.25">
      <c r="A118" s="246"/>
    </row>
  </sheetData>
  <mergeCells count="13">
    <mergeCell ref="A16:N16"/>
    <mergeCell ref="A9:N9"/>
    <mergeCell ref="A10:N10"/>
    <mergeCell ref="A11:N11"/>
    <mergeCell ref="A12:N12"/>
    <mergeCell ref="A14:K14"/>
    <mergeCell ref="A15:N15"/>
    <mergeCell ref="A2:N2"/>
    <mergeCell ref="A3:N3"/>
    <mergeCell ref="A4:N4"/>
    <mergeCell ref="A5:N5"/>
    <mergeCell ref="A6:N6"/>
    <mergeCell ref="A8:F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63"/>
  <sheetViews>
    <sheetView tabSelected="1" view="pageBreakPreview" topLeftCell="A28" zoomScale="70" zoomScaleNormal="70" zoomScaleSheetLayoutView="70" workbookViewId="0">
      <selection activeCell="G1" sqref="G1:T1"/>
    </sheetView>
  </sheetViews>
  <sheetFormatPr defaultColWidth="9.140625" defaultRowHeight="28.5" x14ac:dyDescent="0.25"/>
  <cols>
    <col min="1" max="1" width="7.28515625" style="42" customWidth="1"/>
    <col min="2" max="2" width="69.5703125" style="49" customWidth="1"/>
    <col min="3" max="3" width="30.7109375" style="28" customWidth="1"/>
    <col min="4" max="4" width="34.28515625" style="28" customWidth="1"/>
    <col min="5" max="5" width="20.7109375" style="28" customWidth="1"/>
    <col min="6" max="6" width="20.42578125" style="29" customWidth="1"/>
    <col min="7" max="7" width="29.85546875" style="28" customWidth="1"/>
    <col min="8" max="8" width="20.140625" style="28" customWidth="1"/>
    <col min="9" max="9" width="15.7109375" style="28" customWidth="1"/>
    <col min="10" max="10" width="16.5703125" style="28" customWidth="1"/>
    <col min="11" max="11" width="20.7109375" style="45" bestFit="1" customWidth="1"/>
    <col min="12" max="12" width="17" style="30" hidden="1" customWidth="1"/>
    <col min="13" max="13" width="23" style="30" hidden="1" customWidth="1"/>
    <col min="14" max="14" width="25.42578125" style="30" bestFit="1" customWidth="1"/>
    <col min="15" max="15" width="13.140625" style="30" hidden="1" customWidth="1"/>
    <col min="16" max="16" width="24.5703125" style="30" hidden="1" customWidth="1"/>
    <col min="17" max="17" width="27.140625" style="30" bestFit="1" customWidth="1"/>
    <col min="18" max="18" width="23.42578125" style="30" bestFit="1" customWidth="1"/>
    <col min="19" max="19" width="27.28515625" style="30" bestFit="1" customWidth="1"/>
    <col min="20" max="20" width="17.140625" style="30" customWidth="1"/>
    <col min="21" max="16384" width="9.140625" style="28"/>
  </cols>
  <sheetData>
    <row r="1" spans="1:20" ht="80.25" customHeight="1" thickBot="1" x14ac:dyDescent="0.3">
      <c r="A1" s="224" t="s">
        <v>28</v>
      </c>
      <c r="B1" s="226" t="s">
        <v>210</v>
      </c>
      <c r="C1" s="227"/>
      <c r="D1" s="227"/>
      <c r="E1" s="227"/>
      <c r="F1" s="228"/>
      <c r="G1" s="229" t="s">
        <v>211</v>
      </c>
      <c r="H1" s="230"/>
      <c r="I1" s="230"/>
      <c r="J1" s="230"/>
      <c r="K1" s="230"/>
      <c r="L1" s="230"/>
      <c r="M1" s="230"/>
      <c r="N1" s="230"/>
      <c r="O1" s="230"/>
      <c r="P1" s="230"/>
      <c r="Q1" s="230"/>
      <c r="R1" s="230"/>
      <c r="S1" s="230"/>
      <c r="T1" s="231"/>
    </row>
    <row r="2" spans="1:20" s="31" customFormat="1" ht="159.75" customHeight="1" thickBot="1" x14ac:dyDescent="0.3">
      <c r="A2" s="225"/>
      <c r="B2" s="122" t="s">
        <v>176</v>
      </c>
      <c r="C2" s="123" t="s">
        <v>215</v>
      </c>
      <c r="D2" s="123" t="s">
        <v>129</v>
      </c>
      <c r="E2" s="123" t="s">
        <v>22</v>
      </c>
      <c r="F2" s="124" t="s">
        <v>216</v>
      </c>
      <c r="G2" s="125" t="s">
        <v>205</v>
      </c>
      <c r="H2" s="126" t="s">
        <v>18</v>
      </c>
      <c r="I2" s="126" t="s">
        <v>19</v>
      </c>
      <c r="J2" s="126" t="s">
        <v>20</v>
      </c>
      <c r="K2" s="127" t="s">
        <v>206</v>
      </c>
      <c r="L2" s="128" t="s">
        <v>196</v>
      </c>
      <c r="M2" s="128" t="s">
        <v>197</v>
      </c>
      <c r="N2" s="127" t="s">
        <v>187</v>
      </c>
      <c r="O2" s="128" t="s">
        <v>198</v>
      </c>
      <c r="P2" s="128" t="s">
        <v>199</v>
      </c>
      <c r="Q2" s="127" t="s">
        <v>207</v>
      </c>
      <c r="R2" s="127" t="s">
        <v>208</v>
      </c>
      <c r="S2" s="127" t="s">
        <v>209</v>
      </c>
      <c r="T2" s="129" t="s">
        <v>203</v>
      </c>
    </row>
    <row r="3" spans="1:20" s="78" customFormat="1" ht="23.25" customHeight="1" x14ac:dyDescent="0.25">
      <c r="A3" s="115">
        <v>1</v>
      </c>
      <c r="B3" s="116">
        <v>2</v>
      </c>
      <c r="C3" s="117">
        <v>3</v>
      </c>
      <c r="D3" s="117">
        <v>4</v>
      </c>
      <c r="E3" s="117">
        <v>5</v>
      </c>
      <c r="F3" s="118">
        <v>6</v>
      </c>
      <c r="G3" s="119">
        <v>7</v>
      </c>
      <c r="H3" s="120">
        <v>8</v>
      </c>
      <c r="I3" s="120">
        <v>9</v>
      </c>
      <c r="J3" s="120">
        <v>10</v>
      </c>
      <c r="K3" s="120">
        <v>11</v>
      </c>
      <c r="L3" s="120"/>
      <c r="M3" s="120"/>
      <c r="N3" s="120">
        <v>12</v>
      </c>
      <c r="O3" s="120"/>
      <c r="P3" s="120"/>
      <c r="Q3" s="120">
        <v>13</v>
      </c>
      <c r="R3" s="120">
        <v>14</v>
      </c>
      <c r="S3" s="120">
        <v>15</v>
      </c>
      <c r="T3" s="121">
        <v>16</v>
      </c>
    </row>
    <row r="4" spans="1:20" ht="33" customHeight="1" x14ac:dyDescent="0.25">
      <c r="A4" s="102" t="s">
        <v>0</v>
      </c>
      <c r="B4" s="105" t="s">
        <v>123</v>
      </c>
      <c r="C4" s="79"/>
      <c r="D4" s="79"/>
      <c r="E4" s="79"/>
      <c r="F4" s="52">
        <f>SUM(F5:F19)</f>
        <v>0</v>
      </c>
      <c r="G4" s="99"/>
      <c r="H4" s="70"/>
      <c r="I4" s="70"/>
      <c r="J4" s="70"/>
      <c r="K4" s="32">
        <f>SUM(K5:K19)</f>
        <v>0</v>
      </c>
      <c r="L4" s="32">
        <f>SUM(L6:L19)</f>
        <v>0</v>
      </c>
      <c r="M4" s="32"/>
      <c r="N4" s="32">
        <f>SUM(N6:N19)</f>
        <v>0</v>
      </c>
      <c r="O4" s="32">
        <f>SUM(O6:O19)</f>
        <v>0</v>
      </c>
      <c r="P4" s="32">
        <f>SUM(P6:P19)</f>
        <v>0</v>
      </c>
      <c r="Q4" s="32">
        <f>SUM(Q6:Q19)</f>
        <v>0</v>
      </c>
      <c r="R4" s="32"/>
      <c r="S4" s="32">
        <f>SUM(S6:S19)</f>
        <v>0</v>
      </c>
      <c r="T4" s="37">
        <f>SUM(T6:T19)</f>
        <v>0</v>
      </c>
    </row>
    <row r="5" spans="1:20" x14ac:dyDescent="0.25">
      <c r="A5" s="187"/>
      <c r="B5" s="175" t="s">
        <v>25</v>
      </c>
      <c r="C5" s="176"/>
      <c r="D5" s="176"/>
      <c r="E5" s="177"/>
      <c r="F5" s="178"/>
      <c r="G5" s="179"/>
      <c r="H5" s="180"/>
      <c r="I5" s="180"/>
      <c r="J5" s="180"/>
      <c r="K5" s="181"/>
      <c r="L5" s="182"/>
      <c r="M5" s="182"/>
      <c r="N5" s="182"/>
      <c r="O5" s="182"/>
      <c r="P5" s="182"/>
      <c r="Q5" s="182"/>
      <c r="R5" s="182"/>
      <c r="S5" s="182"/>
      <c r="T5" s="183"/>
    </row>
    <row r="6" spans="1:20" x14ac:dyDescent="0.25">
      <c r="A6" s="103"/>
      <c r="B6" s="106"/>
      <c r="C6" s="82"/>
      <c r="D6" s="82"/>
      <c r="E6" s="81"/>
      <c r="F6" s="51"/>
      <c r="G6" s="159"/>
      <c r="H6" s="161"/>
      <c r="I6" s="160"/>
      <c r="J6" s="160"/>
      <c r="K6" s="51"/>
      <c r="L6" s="60">
        <f>IF(K7&lt;0,K6+K7,IF(K6&lt;0,0,K6))</f>
        <v>0</v>
      </c>
      <c r="M6" s="60"/>
      <c r="N6" s="34"/>
      <c r="O6" s="60">
        <f>IFERROR(ROUND(L6*K$52,2),0)</f>
        <v>0</v>
      </c>
      <c r="P6" s="60">
        <f>IF(K6=0,0,IF(ABS(O6+N6)&gt;ABS(L6),O6-(O6+N6-L6),O6))</f>
        <v>0</v>
      </c>
      <c r="Q6" s="60">
        <f>IFERROR(IF((P$4+P$20+P$23+K$49+K$50)&gt;(K$4+K$20+K$23),P6-((P$4+P$20+P$23+K$49+K$50-K$4-K$20-K$23)*(P6/(P$4+P$20+P$23))),P6),0)</f>
        <v>0</v>
      </c>
      <c r="R6" s="67"/>
      <c r="S6" s="60">
        <f>ROUND(Q6*R6,2)</f>
        <v>0</v>
      </c>
      <c r="T6" s="98">
        <f>ROUND(Q6-S6,2)</f>
        <v>0</v>
      </c>
    </row>
    <row r="7" spans="1:20" x14ac:dyDescent="0.25">
      <c r="A7" s="103"/>
      <c r="B7" s="106"/>
      <c r="C7" s="82"/>
      <c r="D7" s="82"/>
      <c r="E7" s="81"/>
      <c r="F7" s="51"/>
      <c r="G7" s="159"/>
      <c r="H7" s="161"/>
      <c r="I7" s="160"/>
      <c r="J7" s="160"/>
      <c r="K7" s="51"/>
      <c r="L7" s="60">
        <f t="shared" ref="L7:L14" si="0">IF(K8&lt;0,K7+K8,IF(K7&lt;0,0,K7))</f>
        <v>0</v>
      </c>
      <c r="M7" s="60"/>
      <c r="N7" s="34"/>
      <c r="O7" s="60">
        <f>IFERROR(ROUND(L7*K$52,2),0)</f>
        <v>0</v>
      </c>
      <c r="P7" s="60">
        <f>IF(K7=0,0,IF(ABS(O7+N7)&gt;ABS(L7),O7-(O7+N7-L7),O7))</f>
        <v>0</v>
      </c>
      <c r="Q7" s="60">
        <f>IFERROR(IF((P$4+P$20+P$23+K$49+K$50)&gt;(K$4+K$20+K$23),P7-((P$4+P$20+P$23+K$49+K$50-K$4-K$20-K$23)*(P7/(P$4+P$20+P$23))),P7),0)</f>
        <v>0</v>
      </c>
      <c r="R7" s="67"/>
      <c r="S7" s="60">
        <f t="shared" ref="S7:S18" si="1">ROUND(Q7*R7,2)</f>
        <v>0</v>
      </c>
      <c r="T7" s="98">
        <f t="shared" ref="T7:T18" si="2">ROUND(Q7-S7,2)</f>
        <v>0</v>
      </c>
    </row>
    <row r="8" spans="1:20" x14ac:dyDescent="0.25">
      <c r="A8" s="103"/>
      <c r="B8" s="106"/>
      <c r="C8" s="82"/>
      <c r="D8" s="82"/>
      <c r="E8" s="81"/>
      <c r="F8" s="51"/>
      <c r="G8" s="159"/>
      <c r="H8" s="161"/>
      <c r="I8" s="160"/>
      <c r="J8" s="160"/>
      <c r="K8" s="51"/>
      <c r="L8" s="60">
        <f t="shared" si="0"/>
        <v>0</v>
      </c>
      <c r="M8" s="60"/>
      <c r="N8" s="34"/>
      <c r="O8" s="60">
        <f>IFERROR(ROUND(L8*K$52,2),0)</f>
        <v>0</v>
      </c>
      <c r="P8" s="60">
        <f>IF(K8=0,0,IF(ABS(O8+N8)&gt;ABS(L8),O8-(O8+N8-L8),O8))</f>
        <v>0</v>
      </c>
      <c r="Q8" s="60">
        <f>IFERROR(IF((P$4+P$20+P$23+K$49+K$50)&gt;(K$4+K$20+K$23),P8-((P$4+P$20+P$23+K$49+K$50-K$4-K$20-K$23)*(P8/(P$4+P$20+P$23))),P8),0)</f>
        <v>0</v>
      </c>
      <c r="R8" s="67"/>
      <c r="S8" s="60">
        <f t="shared" si="1"/>
        <v>0</v>
      </c>
      <c r="T8" s="98">
        <f t="shared" si="2"/>
        <v>0</v>
      </c>
    </row>
    <row r="9" spans="1:20" x14ac:dyDescent="0.25">
      <c r="A9" s="103"/>
      <c r="B9" s="106"/>
      <c r="C9" s="82"/>
      <c r="D9" s="82"/>
      <c r="E9" s="81"/>
      <c r="F9" s="51"/>
      <c r="G9" s="159"/>
      <c r="H9" s="161"/>
      <c r="I9" s="160"/>
      <c r="J9" s="160"/>
      <c r="K9" s="51"/>
      <c r="L9" s="60">
        <f t="shared" si="0"/>
        <v>0</v>
      </c>
      <c r="M9" s="60"/>
      <c r="N9" s="34"/>
      <c r="O9" s="60">
        <f>IFERROR(ROUND(L9*K$52,2),0)</f>
        <v>0</v>
      </c>
      <c r="P9" s="60">
        <f>IF(K9=0,0,IF(ABS(O9+N9)&gt;ABS(L9),O9-(O9+N9-L9),O9))</f>
        <v>0</v>
      </c>
      <c r="Q9" s="60">
        <f>IFERROR(IF((P$4+P$20+P$23+K$49+K$50)&gt;(K$4+K$20+K$23),P9-((P$4+P$20+P$23+K$49+K$50-K$4-K$20-K$23)*(P9/(P$4+P$20+P$23))),P9),0)</f>
        <v>0</v>
      </c>
      <c r="R9" s="67"/>
      <c r="S9" s="60">
        <f t="shared" si="1"/>
        <v>0</v>
      </c>
      <c r="T9" s="98">
        <f t="shared" si="2"/>
        <v>0</v>
      </c>
    </row>
    <row r="10" spans="1:20" x14ac:dyDescent="0.25">
      <c r="A10" s="103"/>
      <c r="B10" s="106"/>
      <c r="C10" s="82"/>
      <c r="D10" s="82"/>
      <c r="E10" s="81"/>
      <c r="F10" s="51"/>
      <c r="G10" s="159"/>
      <c r="H10" s="161"/>
      <c r="I10" s="160"/>
      <c r="J10" s="160"/>
      <c r="K10" s="51"/>
      <c r="L10" s="60">
        <f t="shared" si="0"/>
        <v>0</v>
      </c>
      <c r="M10" s="60"/>
      <c r="N10" s="34"/>
      <c r="O10" s="60">
        <f t="shared" ref="O10:O14" si="3">IFERROR(ROUND(L10*K$52,2),0)</f>
        <v>0</v>
      </c>
      <c r="P10" s="60">
        <f t="shared" ref="P10:P14" si="4">IF(K10=0,0,IF(ABS(O10+N10)&gt;ABS(L10),O10-(O10+N10-L10),O10))</f>
        <v>0</v>
      </c>
      <c r="Q10" s="60">
        <f t="shared" ref="Q10:Q14" si="5">IFERROR(IF((P$4+P$20+P$23+K$49+K$50)&gt;(K$4+K$20+K$23),P10-((P$4+P$20+P$23+K$49+K$50-K$4-K$20-K$23)*(P10/(P$4+P$20+P$23))),P10),0)</f>
        <v>0</v>
      </c>
      <c r="R10" s="67"/>
      <c r="S10" s="60">
        <f t="shared" si="1"/>
        <v>0</v>
      </c>
      <c r="T10" s="98">
        <f t="shared" si="2"/>
        <v>0</v>
      </c>
    </row>
    <row r="11" spans="1:20" x14ac:dyDescent="0.25">
      <c r="A11" s="103"/>
      <c r="B11" s="106"/>
      <c r="C11" s="82"/>
      <c r="D11" s="82"/>
      <c r="E11" s="81"/>
      <c r="F11" s="51"/>
      <c r="G11" s="159"/>
      <c r="H11" s="161"/>
      <c r="I11" s="160"/>
      <c r="J11" s="160"/>
      <c r="K11" s="51"/>
      <c r="L11" s="60">
        <f t="shared" si="0"/>
        <v>0</v>
      </c>
      <c r="M11" s="60"/>
      <c r="N11" s="34"/>
      <c r="O11" s="60">
        <f t="shared" si="3"/>
        <v>0</v>
      </c>
      <c r="P11" s="60">
        <f t="shared" si="4"/>
        <v>0</v>
      </c>
      <c r="Q11" s="60">
        <f t="shared" si="5"/>
        <v>0</v>
      </c>
      <c r="R11" s="67"/>
      <c r="S11" s="60">
        <f t="shared" si="1"/>
        <v>0</v>
      </c>
      <c r="T11" s="98">
        <f t="shared" si="2"/>
        <v>0</v>
      </c>
    </row>
    <row r="12" spans="1:20" x14ac:dyDescent="0.25">
      <c r="A12" s="103"/>
      <c r="B12" s="106"/>
      <c r="C12" s="82"/>
      <c r="D12" s="82"/>
      <c r="E12" s="81"/>
      <c r="F12" s="51"/>
      <c r="G12" s="159"/>
      <c r="H12" s="161"/>
      <c r="I12" s="160"/>
      <c r="J12" s="160"/>
      <c r="K12" s="51"/>
      <c r="L12" s="60">
        <f t="shared" si="0"/>
        <v>0</v>
      </c>
      <c r="M12" s="60"/>
      <c r="N12" s="34"/>
      <c r="O12" s="60">
        <f t="shared" si="3"/>
        <v>0</v>
      </c>
      <c r="P12" s="60">
        <f t="shared" si="4"/>
        <v>0</v>
      </c>
      <c r="Q12" s="60">
        <f t="shared" si="5"/>
        <v>0</v>
      </c>
      <c r="R12" s="67"/>
      <c r="S12" s="60">
        <f t="shared" ref="S12" si="6">ROUND(Q12*R12,2)</f>
        <v>0</v>
      </c>
      <c r="T12" s="98">
        <f t="shared" ref="T12" si="7">ROUND(Q12-S12,2)</f>
        <v>0</v>
      </c>
    </row>
    <row r="13" spans="1:20" x14ac:dyDescent="0.25">
      <c r="A13" s="103"/>
      <c r="B13" s="106"/>
      <c r="C13" s="82"/>
      <c r="D13" s="82"/>
      <c r="E13" s="81"/>
      <c r="F13" s="51"/>
      <c r="G13" s="159"/>
      <c r="H13" s="161"/>
      <c r="I13" s="160"/>
      <c r="J13" s="160"/>
      <c r="K13" s="51"/>
      <c r="L13" s="60">
        <f t="shared" si="0"/>
        <v>0</v>
      </c>
      <c r="M13" s="60"/>
      <c r="N13" s="34"/>
      <c r="O13" s="60">
        <f t="shared" si="3"/>
        <v>0</v>
      </c>
      <c r="P13" s="60">
        <f t="shared" si="4"/>
        <v>0</v>
      </c>
      <c r="Q13" s="60">
        <f t="shared" si="5"/>
        <v>0</v>
      </c>
      <c r="R13" s="67"/>
      <c r="S13" s="60">
        <f t="shared" si="1"/>
        <v>0</v>
      </c>
      <c r="T13" s="98">
        <f t="shared" si="2"/>
        <v>0</v>
      </c>
    </row>
    <row r="14" spans="1:20" x14ac:dyDescent="0.25">
      <c r="A14" s="103"/>
      <c r="B14" s="106"/>
      <c r="C14" s="82"/>
      <c r="D14" s="82"/>
      <c r="E14" s="81"/>
      <c r="F14" s="51"/>
      <c r="G14" s="159"/>
      <c r="H14" s="161"/>
      <c r="I14" s="160"/>
      <c r="J14" s="160"/>
      <c r="K14" s="51"/>
      <c r="L14" s="60">
        <f t="shared" si="0"/>
        <v>0</v>
      </c>
      <c r="M14" s="60"/>
      <c r="N14" s="34"/>
      <c r="O14" s="60">
        <f t="shared" si="3"/>
        <v>0</v>
      </c>
      <c r="P14" s="60">
        <f t="shared" si="4"/>
        <v>0</v>
      </c>
      <c r="Q14" s="60">
        <f t="shared" si="5"/>
        <v>0</v>
      </c>
      <c r="R14" s="67"/>
      <c r="S14" s="60">
        <f t="shared" si="1"/>
        <v>0</v>
      </c>
      <c r="T14" s="98">
        <f t="shared" si="2"/>
        <v>0</v>
      </c>
    </row>
    <row r="15" spans="1:20" x14ac:dyDescent="0.25">
      <c r="A15" s="187"/>
      <c r="B15" s="175" t="s">
        <v>92</v>
      </c>
      <c r="C15" s="184"/>
      <c r="D15" s="176"/>
      <c r="E15" s="177"/>
      <c r="F15" s="178"/>
      <c r="G15" s="179"/>
      <c r="H15" s="180"/>
      <c r="I15" s="180"/>
      <c r="J15" s="180"/>
      <c r="K15" s="181"/>
      <c r="L15" s="182"/>
      <c r="M15" s="182"/>
      <c r="N15" s="182"/>
      <c r="O15" s="182"/>
      <c r="P15" s="182"/>
      <c r="Q15" s="182"/>
      <c r="R15" s="185"/>
      <c r="S15" s="182"/>
      <c r="T15" s="186"/>
    </row>
    <row r="16" spans="1:20" x14ac:dyDescent="0.25">
      <c r="A16" s="103"/>
      <c r="B16" s="108"/>
      <c r="C16" s="82"/>
      <c r="D16" s="80"/>
      <c r="E16" s="81"/>
      <c r="F16" s="51"/>
      <c r="G16" s="159"/>
      <c r="H16" s="160"/>
      <c r="I16" s="160"/>
      <c r="J16" s="160"/>
      <c r="K16" s="51"/>
      <c r="L16" s="60">
        <f>IF(K17&lt;0,K16+K17,IF(K16&lt;0,0,K16))</f>
        <v>0</v>
      </c>
      <c r="M16" s="60"/>
      <c r="N16" s="57"/>
      <c r="O16" s="60">
        <f>IFERROR(ROUND(L16*K$52,2),0)</f>
        <v>0</v>
      </c>
      <c r="P16" s="60">
        <f>IF(K16=0,0,IF(ABS(O16+N16)&gt;ABS(L16),O16-(O16+N16-L16),O16))</f>
        <v>0</v>
      </c>
      <c r="Q16" s="60">
        <f>IFERROR(IF((P$4+P$20+P$23+K$49+K$50)&gt;(K$4+K$20+K$23),P16-((P$4+P$20+P$23+K$49+K$50-K$4-K$20-K$23)*(P16/(P$4+P$20+P$23))),P16),0)</f>
        <v>0</v>
      </c>
      <c r="R16" s="67"/>
      <c r="S16" s="60">
        <f t="shared" si="1"/>
        <v>0</v>
      </c>
      <c r="T16" s="98">
        <f t="shared" si="2"/>
        <v>0</v>
      </c>
    </row>
    <row r="17" spans="1:20" x14ac:dyDescent="0.25">
      <c r="A17" s="103"/>
      <c r="B17" s="108"/>
      <c r="C17" s="82"/>
      <c r="D17" s="80"/>
      <c r="E17" s="81"/>
      <c r="F17" s="51"/>
      <c r="G17" s="159"/>
      <c r="H17" s="160"/>
      <c r="I17" s="160"/>
      <c r="J17" s="160"/>
      <c r="K17" s="51"/>
      <c r="L17" s="60">
        <f>IF(K18&lt;0,K17+K18,IF(K17&lt;0,0,K17))</f>
        <v>0</v>
      </c>
      <c r="M17" s="60"/>
      <c r="N17" s="34"/>
      <c r="O17" s="60">
        <f>IFERROR(ROUND(L17*K$52,2),0)</f>
        <v>0</v>
      </c>
      <c r="P17" s="60">
        <f>IF(K17=0,0,IF(ABS(O17+N17)&gt;ABS(L17),O17-(O17+N17-L17),O17))</f>
        <v>0</v>
      </c>
      <c r="Q17" s="60">
        <f>IFERROR(IF((P$4+P$20+P$23+K$49+K$50)&gt;(K$4+K$20+K$23),P17-((P$4+P$20+P$23+K$49+K$50-K$4-K$20-K$23)*(P17/(P$4+P$20+P$23))),P17),0)</f>
        <v>0</v>
      </c>
      <c r="R17" s="67"/>
      <c r="S17" s="60">
        <f t="shared" si="1"/>
        <v>0</v>
      </c>
      <c r="T17" s="98">
        <f t="shared" si="2"/>
        <v>0</v>
      </c>
    </row>
    <row r="18" spans="1:20" ht="28.5" customHeight="1" x14ac:dyDescent="0.25">
      <c r="A18" s="103"/>
      <c r="B18" s="108"/>
      <c r="C18" s="82"/>
      <c r="D18" s="82"/>
      <c r="E18" s="81"/>
      <c r="F18" s="51"/>
      <c r="G18" s="162"/>
      <c r="H18" s="161"/>
      <c r="I18" s="161"/>
      <c r="J18" s="161"/>
      <c r="K18" s="51"/>
      <c r="L18" s="60">
        <f t="shared" ref="L18:L19" si="8">IF(K19&lt;0,K18+K19,IF(K18&lt;0,0,K18))</f>
        <v>0</v>
      </c>
      <c r="M18" s="60"/>
      <c r="N18" s="34"/>
      <c r="O18" s="60">
        <f>IFERROR(ROUND(L18*K$52,2),0)</f>
        <v>0</v>
      </c>
      <c r="P18" s="60">
        <f>IF(K18=0,0,IF(ABS(O18+N18)&gt;ABS(L18),O18-(O18+N18-L18),O18))</f>
        <v>0</v>
      </c>
      <c r="Q18" s="60">
        <f>IFERROR(IF((P$4+P$20+P$23+K$49+K$50)&gt;(K$4+K$20+K$23),P18-((P$4+P$20+P$23+K$49+K$50-K$4-K$20-K$23)*(P18/(P$4+P$20+P$23))),P18),0)</f>
        <v>0</v>
      </c>
      <c r="R18" s="67"/>
      <c r="S18" s="60">
        <f t="shared" si="1"/>
        <v>0</v>
      </c>
      <c r="T18" s="98">
        <f t="shared" si="2"/>
        <v>0</v>
      </c>
    </row>
    <row r="19" spans="1:20" ht="28.5" customHeight="1" x14ac:dyDescent="0.25">
      <c r="A19" s="103"/>
      <c r="B19" s="108"/>
      <c r="C19" s="82"/>
      <c r="D19" s="82"/>
      <c r="E19" s="81"/>
      <c r="F19" s="51"/>
      <c r="G19" s="162"/>
      <c r="H19" s="161"/>
      <c r="I19" s="161"/>
      <c r="J19" s="161"/>
      <c r="K19" s="51"/>
      <c r="L19" s="60">
        <f t="shared" si="8"/>
        <v>0</v>
      </c>
      <c r="M19" s="60"/>
      <c r="N19" s="34"/>
      <c r="O19" s="60">
        <f>IFERROR(ROUND(L19*K$52,2),0)</f>
        <v>0</v>
      </c>
      <c r="P19" s="60">
        <f>IF(K19=0,0,IF(ABS(O19+N19)&gt;ABS(L19),O19-(O19+N19-L19),O19))</f>
        <v>0</v>
      </c>
      <c r="Q19" s="60">
        <f>IFERROR(IF((P$4+P$20+P$23+K$49+K$50)&gt;(K$4+K$20+K$23),P19-((P$4+P$20+P$23+K$49+K$50-K$4-K$20-K$23)*(P19/(P$4+P$20+P$23))),P19),0)</f>
        <v>0</v>
      </c>
      <c r="R19" s="67"/>
      <c r="S19" s="60">
        <f t="shared" ref="S19" si="9">ROUND(Q19*R19,2)</f>
        <v>0</v>
      </c>
      <c r="T19" s="98">
        <f t="shared" ref="T19" si="10">ROUND(Q19-S19,2)</f>
        <v>0</v>
      </c>
    </row>
    <row r="20" spans="1:20" ht="34.5" customHeight="1" x14ac:dyDescent="0.25">
      <c r="A20" s="102" t="s">
        <v>124</v>
      </c>
      <c r="B20" s="109" t="s">
        <v>130</v>
      </c>
      <c r="C20" s="85"/>
      <c r="D20" s="86"/>
      <c r="E20" s="87"/>
      <c r="F20" s="52">
        <f>SUM(F21:F22)</f>
        <v>0</v>
      </c>
      <c r="G20" s="38"/>
      <c r="H20" s="33"/>
      <c r="I20" s="33"/>
      <c r="J20" s="33"/>
      <c r="K20" s="32">
        <f>SUM(K21:K22)</f>
        <v>0</v>
      </c>
      <c r="L20" s="32">
        <f>SUM(L21:L22)</f>
        <v>0</v>
      </c>
      <c r="M20" s="32">
        <f t="shared" ref="M20:T20" si="11">SUM(M21:M22)</f>
        <v>0</v>
      </c>
      <c r="N20" s="32">
        <f t="shared" si="11"/>
        <v>0</v>
      </c>
      <c r="O20" s="32">
        <f t="shared" si="11"/>
        <v>0</v>
      </c>
      <c r="P20" s="32">
        <f t="shared" si="11"/>
        <v>0</v>
      </c>
      <c r="Q20" s="32">
        <f t="shared" si="11"/>
        <v>0</v>
      </c>
      <c r="R20" s="32"/>
      <c r="S20" s="32">
        <f t="shared" si="11"/>
        <v>0</v>
      </c>
      <c r="T20" s="37">
        <f t="shared" si="11"/>
        <v>0</v>
      </c>
    </row>
    <row r="21" spans="1:20" x14ac:dyDescent="0.25">
      <c r="A21" s="103"/>
      <c r="B21" s="110"/>
      <c r="C21" s="89"/>
      <c r="D21" s="84"/>
      <c r="E21" s="84"/>
      <c r="F21" s="51"/>
      <c r="G21" s="163"/>
      <c r="H21" s="164"/>
      <c r="I21" s="164"/>
      <c r="J21" s="164"/>
      <c r="K21" s="51"/>
      <c r="L21" s="60">
        <f>IF(K22&lt;0,K21+K22,IF(K21&lt;0,0,K21))</f>
        <v>0</v>
      </c>
      <c r="M21" s="60">
        <f>IF(SUM(L$21:L$22)&gt;K$43,L21/(SUM(L$21:L$22))*K$43,L21)</f>
        <v>0</v>
      </c>
      <c r="N21" s="34"/>
      <c r="O21" s="60">
        <f>IFERROR(M21/(SUM(M$21:M$22)+SUM(M$24:M$28))*K$45*K$52,0)</f>
        <v>0</v>
      </c>
      <c r="P21" s="60">
        <f>IF(K21=0,0,IF(ABS(O21+N21)&gt;ABS(L21),O21-(O21+N21-L21),O21))</f>
        <v>0</v>
      </c>
      <c r="Q21" s="60">
        <f>IFERROR(IF((P$4+P$20+P$23+K$49+K$50)&gt;(K$4+K$20+K$23),P21-((P$4+P$20+P$23+K$49+K$50-K$4-K$20-K$23)*(P21/(P$4+P$20+P$23))),P21),0)</f>
        <v>0</v>
      </c>
      <c r="R21" s="67"/>
      <c r="S21" s="60">
        <f>ROUND(Q21*R21,2)</f>
        <v>0</v>
      </c>
      <c r="T21" s="98">
        <f>ROUND(Q21-S21,2)</f>
        <v>0</v>
      </c>
    </row>
    <row r="22" spans="1:20" x14ac:dyDescent="0.25">
      <c r="A22" s="103"/>
      <c r="B22" s="110"/>
      <c r="C22" s="89"/>
      <c r="D22" s="84"/>
      <c r="E22" s="84"/>
      <c r="F22" s="51"/>
      <c r="G22" s="165"/>
      <c r="H22" s="164"/>
      <c r="I22" s="164"/>
      <c r="J22" s="164"/>
      <c r="K22" s="51"/>
      <c r="L22" s="60">
        <f>IF(K23&lt;0,K22+K23,IF(K22&lt;0,0,K22))</f>
        <v>0</v>
      </c>
      <c r="M22" s="60">
        <f>IF(SUM(L$21:L$22)&gt;K$43,L22/(SUM(L$21:L$22))*K$43,L22)</f>
        <v>0</v>
      </c>
      <c r="N22" s="34"/>
      <c r="O22" s="60">
        <f>IFERROR(M22/(SUM(M$21:M$22)+SUM(M$24:M$28))*K$45*K$52,0)</f>
        <v>0</v>
      </c>
      <c r="P22" s="60">
        <f>IF(K22=0,0,IF(ABS(O22+N22)&gt;ABS(L22),O22-(O22+N22-L22),O22))</f>
        <v>0</v>
      </c>
      <c r="Q22" s="60">
        <f>IFERROR(IF((P$4+P$20+P$23+K$49+K$50)&gt;(K$4+K$20+K$23),P22-((P$4+P$20+P$23+K$49+K$50-K$4-K$20-K$23)*(P22/(P$4+P$20+P$23))),P22),0)</f>
        <v>0</v>
      </c>
      <c r="R22" s="67"/>
      <c r="S22" s="60">
        <f>ROUND(Q22*R22,2)</f>
        <v>0</v>
      </c>
      <c r="T22" s="98">
        <f>ROUND(Q22-S22,2)</f>
        <v>0</v>
      </c>
    </row>
    <row r="23" spans="1:20" ht="52.5" customHeight="1" x14ac:dyDescent="0.25">
      <c r="A23" s="102" t="s">
        <v>1</v>
      </c>
      <c r="B23" s="109" t="s">
        <v>171</v>
      </c>
      <c r="C23" s="85"/>
      <c r="D23" s="86"/>
      <c r="E23" s="87"/>
      <c r="F23" s="52">
        <f>SUM(F24:F28)</f>
        <v>0</v>
      </c>
      <c r="G23" s="38"/>
      <c r="H23" s="33"/>
      <c r="I23" s="33"/>
      <c r="J23" s="33"/>
      <c r="K23" s="32">
        <f>SUM(K24:K28)</f>
        <v>0</v>
      </c>
      <c r="L23" s="32">
        <f>SUM(L24:L28)</f>
        <v>0</v>
      </c>
      <c r="M23" s="32">
        <f t="shared" ref="M23:T23" si="12">SUM(M24:M28)</f>
        <v>0</v>
      </c>
      <c r="N23" s="32">
        <f t="shared" si="12"/>
        <v>0</v>
      </c>
      <c r="O23" s="32">
        <f t="shared" si="12"/>
        <v>0</v>
      </c>
      <c r="P23" s="32">
        <f t="shared" si="12"/>
        <v>0</v>
      </c>
      <c r="Q23" s="32">
        <f t="shared" si="12"/>
        <v>0</v>
      </c>
      <c r="R23" s="32"/>
      <c r="S23" s="32">
        <f t="shared" si="12"/>
        <v>0</v>
      </c>
      <c r="T23" s="37">
        <f t="shared" si="12"/>
        <v>0</v>
      </c>
    </row>
    <row r="24" spans="1:20" x14ac:dyDescent="0.25">
      <c r="A24" s="103"/>
      <c r="B24" s="110"/>
      <c r="C24" s="88"/>
      <c r="D24" s="90"/>
      <c r="E24" s="91"/>
      <c r="F24" s="51"/>
      <c r="G24" s="165"/>
      <c r="H24" s="164"/>
      <c r="I24" s="164"/>
      <c r="J24" s="164"/>
      <c r="K24" s="51"/>
      <c r="L24" s="60">
        <f>IF(K25&lt;0,K24+K25,IF(K24&lt;0,0,K24))</f>
        <v>0</v>
      </c>
      <c r="M24" s="60">
        <f>IF(SUM(L$24:L$28)&gt;K$44,L24/(SUM(L$24:L$28))*K$44,L24)</f>
        <v>0</v>
      </c>
      <c r="N24" s="34"/>
      <c r="O24" s="60">
        <f>IFERROR(M24/(SUM(M$21:M$22)+SUM(M$24:M$28))*K$45*K$52,0)</f>
        <v>0</v>
      </c>
      <c r="P24" s="60">
        <f>IF(K24=0,0,IF(ABS(O24+N24)&gt;ABS(L24),O24-(O24+N24-L24),O24))</f>
        <v>0</v>
      </c>
      <c r="Q24" s="60">
        <f>IFERROR(IF((P$4+P$20+P$23+K$49+K$50)&gt;(K$4+K$20+K$23),P24-((P$4+P$20+P$23+K$49+K$50-K$4-K$20-K$23)*(P24/(P$4+P$20+P$23))),P24),0)</f>
        <v>0</v>
      </c>
      <c r="R24" s="67"/>
      <c r="S24" s="60">
        <f>ROUND(Q24*R24,2)</f>
        <v>0</v>
      </c>
      <c r="T24" s="98">
        <f>ROUND(Q24-S24,2)</f>
        <v>0</v>
      </c>
    </row>
    <row r="25" spans="1:20" x14ac:dyDescent="0.25">
      <c r="A25" s="103"/>
      <c r="B25" s="110"/>
      <c r="C25" s="88"/>
      <c r="D25" s="90"/>
      <c r="E25" s="91"/>
      <c r="F25" s="51"/>
      <c r="G25" s="165"/>
      <c r="H25" s="164"/>
      <c r="I25" s="164"/>
      <c r="J25" s="164"/>
      <c r="K25" s="51"/>
      <c r="L25" s="60">
        <f>IF(K26&lt;0,K25+K26,IF(K25&lt;0,0,K25))</f>
        <v>0</v>
      </c>
      <c r="M25" s="60">
        <f>IF(SUM(L$24:L$28)&gt;K$44,L25/(SUM(L$24:L$28))*K$44,L25)</f>
        <v>0</v>
      </c>
      <c r="N25" s="34"/>
      <c r="O25" s="60">
        <f>IFERROR(M25/(SUM(M$21:M$22)+SUM(M$24:M$28))*K$45*K$52,0)</f>
        <v>0</v>
      </c>
      <c r="P25" s="60">
        <f>IF(K25=0,0,IF(ABS(O25+N25)&gt;ABS(L25),O25-(O25+N25-L25),O25))</f>
        <v>0</v>
      </c>
      <c r="Q25" s="60">
        <f>IFERROR(IF((P$4+P$20+P$23+K$49+K$50)&gt;(K$4+K$20+K$23),P25-((P$4+P$20+P$23+K$49+K$50-K$4-K$20-K$23)*(P25/(P$4+P$20+P$23))),P25),0)</f>
        <v>0</v>
      </c>
      <c r="R25" s="67"/>
      <c r="S25" s="60">
        <f>ROUND(Q25*R25,2)</f>
        <v>0</v>
      </c>
      <c r="T25" s="98">
        <f>ROUND(Q25-S25,2)</f>
        <v>0</v>
      </c>
    </row>
    <row r="26" spans="1:20" x14ac:dyDescent="0.25">
      <c r="A26" s="103"/>
      <c r="B26" s="110"/>
      <c r="C26" s="88"/>
      <c r="D26" s="90"/>
      <c r="E26" s="91"/>
      <c r="F26" s="51"/>
      <c r="G26" s="165"/>
      <c r="H26" s="164"/>
      <c r="I26" s="164"/>
      <c r="J26" s="164"/>
      <c r="K26" s="51"/>
      <c r="L26" s="60">
        <f>IF(K27&lt;0,K26+K27,IF(K26&lt;0,0,K26))</f>
        <v>0</v>
      </c>
      <c r="M26" s="60">
        <f>IF(SUM(L$24:L$28)&gt;K$44,L26/(SUM(L$24:L$28))*K$44,L26)</f>
        <v>0</v>
      </c>
      <c r="N26" s="57"/>
      <c r="O26" s="60">
        <f>IFERROR(M26/(SUM(M$21:M$22)+SUM(M$24:M$28))*K$45*K$52,0)</f>
        <v>0</v>
      </c>
      <c r="P26" s="60">
        <f>IF(K26=0,0,IF(ABS(O26+N26)&gt;ABS(L26),O26-(O26+N26-L26),O26))</f>
        <v>0</v>
      </c>
      <c r="Q26" s="60">
        <f>IFERROR(IF((P$4+P$20+P$23+K$49+K$50)&gt;(K$4+K$20+K$23),P26-((P$4+P$20+P$23+K$49+K$50-K$4-K$20-K$23)*(P26/(P$4+P$20+P$23))),P26),0)</f>
        <v>0</v>
      </c>
      <c r="R26" s="67"/>
      <c r="S26" s="60">
        <f>ROUND(Q26*R26,2)</f>
        <v>0</v>
      </c>
      <c r="T26" s="98">
        <f>ROUND(Q26-S26,2)</f>
        <v>0</v>
      </c>
    </row>
    <row r="27" spans="1:20" x14ac:dyDescent="0.25">
      <c r="A27" s="103"/>
      <c r="B27" s="110"/>
      <c r="C27" s="88"/>
      <c r="D27" s="90"/>
      <c r="E27" s="91"/>
      <c r="F27" s="51"/>
      <c r="G27" s="165"/>
      <c r="H27" s="164"/>
      <c r="I27" s="164"/>
      <c r="J27" s="164"/>
      <c r="K27" s="51"/>
      <c r="L27" s="60">
        <f>IF(K28&lt;0,K27+K28,IF(K27&lt;0,0,K27))</f>
        <v>0</v>
      </c>
      <c r="M27" s="60">
        <f>IF(SUM(L$24:L$28)&gt;K$44,L27/(SUM(L$24:L$28))*K$44,L27)</f>
        <v>0</v>
      </c>
      <c r="N27" s="34"/>
      <c r="O27" s="60">
        <f>IFERROR(M27/(SUM(M$21:M$22)+SUM(M$24:M$28))*K$45*K$52,0)</f>
        <v>0</v>
      </c>
      <c r="P27" s="60">
        <f>IF(K27=0,0,IF(ABS(O27+N27)&gt;ABS(L27),O27-(O27+N27-L27),O27))</f>
        <v>0</v>
      </c>
      <c r="Q27" s="60">
        <f>IFERROR(IF((P$4+P$20+P$23+K$49+K$50)&gt;(K$4+K$20+K$23),P27-((P$4+P$20+P$23+K$49+K$50-K$4-K$20-K$23)*(P27/(P$4+P$20+P$23))),P27),0)</f>
        <v>0</v>
      </c>
      <c r="R27" s="67"/>
      <c r="S27" s="60">
        <f>ROUND(Q27*R27,2)</f>
        <v>0</v>
      </c>
      <c r="T27" s="98">
        <f>ROUND(Q27-S27,2)</f>
        <v>0</v>
      </c>
    </row>
    <row r="28" spans="1:20" x14ac:dyDescent="0.25">
      <c r="A28" s="103"/>
      <c r="B28" s="110"/>
      <c r="C28" s="88"/>
      <c r="D28" s="90"/>
      <c r="E28" s="91"/>
      <c r="F28" s="51"/>
      <c r="G28" s="163"/>
      <c r="H28" s="164"/>
      <c r="I28" s="164"/>
      <c r="J28" s="164"/>
      <c r="K28" s="51"/>
      <c r="L28" s="60">
        <f>IF(K29&lt;0,K28+K29,IF(K28&lt;0,0,K28))</f>
        <v>0</v>
      </c>
      <c r="M28" s="60">
        <f>IF(SUM(L$24:L$28)&gt;K$44,L28/(SUM(L$24:L$28))*K$44,L28)</f>
        <v>0</v>
      </c>
      <c r="N28" s="34"/>
      <c r="O28" s="60">
        <f>IFERROR(M28/(SUM(M$21:M$22)+SUM(M$24:M$28))*K$45*K$52,0)</f>
        <v>0</v>
      </c>
      <c r="P28" s="60">
        <f>IF(K28=0,0,IF(ABS(O28+N28)&gt;ABS(L28),O28-(O28+N28-L28),O28))</f>
        <v>0</v>
      </c>
      <c r="Q28" s="60">
        <f>IFERROR(IF((P$4+P$20+P$23+K$49+K$50)&gt;(K$4+K$20+K$23),P28-((P$4+P$20+P$23+K$49+K$50-K$4-K$20-K$23)*(P28/(P$4+P$20+P$23))),P28),0)</f>
        <v>0</v>
      </c>
      <c r="R28" s="67"/>
      <c r="S28" s="60">
        <f>ROUND(Q28*R28,2)</f>
        <v>0</v>
      </c>
      <c r="T28" s="98">
        <f>ROUND(Q28-S28,2)</f>
        <v>0</v>
      </c>
    </row>
    <row r="29" spans="1:20" ht="34.5" customHeight="1" x14ac:dyDescent="0.25">
      <c r="A29" s="102" t="s">
        <v>2</v>
      </c>
      <c r="B29" s="109" t="s">
        <v>177</v>
      </c>
      <c r="C29" s="86"/>
      <c r="D29" s="86"/>
      <c r="E29" s="87"/>
      <c r="F29" s="52">
        <f>SUM(F30:F32)</f>
        <v>0</v>
      </c>
      <c r="G29" s="38"/>
      <c r="H29" s="35"/>
      <c r="I29" s="35"/>
      <c r="J29" s="35"/>
      <c r="K29" s="32">
        <f>SUM(K30:K32)</f>
        <v>0</v>
      </c>
      <c r="L29" s="32">
        <f t="shared" ref="L29:T29" si="13">SUM(L30:L32)</f>
        <v>0</v>
      </c>
      <c r="M29" s="32">
        <f t="shared" si="13"/>
        <v>0</v>
      </c>
      <c r="N29" s="32">
        <f t="shared" si="13"/>
        <v>0</v>
      </c>
      <c r="O29" s="32">
        <f t="shared" si="13"/>
        <v>0</v>
      </c>
      <c r="P29" s="32">
        <f t="shared" si="13"/>
        <v>0</v>
      </c>
      <c r="Q29" s="32">
        <f t="shared" si="13"/>
        <v>0</v>
      </c>
      <c r="R29" s="32"/>
      <c r="S29" s="32">
        <f t="shared" si="13"/>
        <v>0</v>
      </c>
      <c r="T29" s="37">
        <f t="shared" si="13"/>
        <v>0</v>
      </c>
    </row>
    <row r="30" spans="1:20" x14ac:dyDescent="0.25">
      <c r="A30" s="103"/>
      <c r="B30" s="107"/>
      <c r="C30" s="83"/>
      <c r="D30" s="84"/>
      <c r="E30" s="84"/>
      <c r="F30" s="51"/>
      <c r="G30" s="165"/>
      <c r="H30" s="164"/>
      <c r="I30" s="164"/>
      <c r="J30" s="164"/>
      <c r="K30" s="64"/>
      <c r="L30" s="34"/>
      <c r="M30" s="34"/>
      <c r="N30" s="34"/>
      <c r="O30" s="34"/>
      <c r="P30" s="34"/>
      <c r="Q30" s="34"/>
      <c r="R30" s="62"/>
      <c r="S30" s="34"/>
      <c r="T30" s="97"/>
    </row>
    <row r="31" spans="1:20" x14ac:dyDescent="0.25">
      <c r="A31" s="103"/>
      <c r="B31" s="107"/>
      <c r="C31" s="83"/>
      <c r="D31" s="84"/>
      <c r="E31" s="84"/>
      <c r="F31" s="51"/>
      <c r="G31" s="165"/>
      <c r="H31" s="164"/>
      <c r="I31" s="164"/>
      <c r="J31" s="164"/>
      <c r="K31" s="66"/>
      <c r="L31" s="34"/>
      <c r="M31" s="34"/>
      <c r="N31" s="34"/>
      <c r="O31" s="34"/>
      <c r="P31" s="34"/>
      <c r="Q31" s="34"/>
      <c r="R31" s="62"/>
      <c r="S31" s="34"/>
      <c r="T31" s="97"/>
    </row>
    <row r="32" spans="1:20" x14ac:dyDescent="0.25">
      <c r="A32" s="103"/>
      <c r="B32" s="107" t="s">
        <v>17</v>
      </c>
      <c r="C32" s="83"/>
      <c r="D32" s="84"/>
      <c r="E32" s="84"/>
      <c r="F32" s="51"/>
      <c r="G32" s="165"/>
      <c r="H32" s="164"/>
      <c r="I32" s="164"/>
      <c r="J32" s="164"/>
      <c r="K32" s="64"/>
      <c r="L32" s="64"/>
      <c r="M32" s="64"/>
      <c r="N32" s="64"/>
      <c r="O32" s="64"/>
      <c r="P32" s="64"/>
      <c r="Q32" s="64"/>
      <c r="R32" s="63"/>
      <c r="S32" s="64"/>
      <c r="T32" s="65"/>
    </row>
    <row r="33" spans="1:20" ht="39" customHeight="1" x14ac:dyDescent="0.25">
      <c r="A33" s="102" t="s">
        <v>3</v>
      </c>
      <c r="B33" s="109" t="s">
        <v>190</v>
      </c>
      <c r="C33" s="86"/>
      <c r="D33" s="86"/>
      <c r="E33" s="86"/>
      <c r="F33" s="52">
        <f>SUM(F34:F36)</f>
        <v>0</v>
      </c>
      <c r="G33" s="38"/>
      <c r="H33" s="35"/>
      <c r="I33" s="35"/>
      <c r="J33" s="35"/>
      <c r="K33" s="32">
        <f t="shared" ref="K33:Q33" si="14">SUM(K34:K36)</f>
        <v>0</v>
      </c>
      <c r="L33" s="32">
        <f t="shared" si="14"/>
        <v>0</v>
      </c>
      <c r="M33" s="32">
        <f t="shared" si="14"/>
        <v>0</v>
      </c>
      <c r="N33" s="32">
        <f t="shared" si="14"/>
        <v>0</v>
      </c>
      <c r="O33" s="32">
        <f t="shared" si="14"/>
        <v>0</v>
      </c>
      <c r="P33" s="32">
        <f t="shared" si="14"/>
        <v>0</v>
      </c>
      <c r="Q33" s="32">
        <f t="shared" si="14"/>
        <v>0</v>
      </c>
      <c r="R33" s="32"/>
      <c r="S33" s="32">
        <f>SUM(S34:S36)</f>
        <v>0</v>
      </c>
      <c r="T33" s="37">
        <f>SUM(T34:T36)</f>
        <v>0</v>
      </c>
    </row>
    <row r="34" spans="1:20" x14ac:dyDescent="0.25">
      <c r="A34" s="104"/>
      <c r="B34" s="107"/>
      <c r="C34" s="83"/>
      <c r="D34" s="83"/>
      <c r="E34" s="84"/>
      <c r="F34" s="51"/>
      <c r="G34" s="165"/>
      <c r="H34" s="164"/>
      <c r="I34" s="164"/>
      <c r="J34" s="164"/>
      <c r="K34" s="66"/>
      <c r="L34" s="34"/>
      <c r="M34" s="34"/>
      <c r="N34" s="34"/>
      <c r="O34" s="34"/>
      <c r="P34" s="34"/>
      <c r="Q34" s="34"/>
      <c r="R34" s="62"/>
      <c r="S34" s="34"/>
      <c r="T34" s="97"/>
    </row>
    <row r="35" spans="1:20" x14ac:dyDescent="0.25">
      <c r="A35" s="104"/>
      <c r="B35" s="107"/>
      <c r="C35" s="83"/>
      <c r="D35" s="83"/>
      <c r="E35" s="84"/>
      <c r="F35" s="51"/>
      <c r="G35" s="165"/>
      <c r="H35" s="164"/>
      <c r="I35" s="164"/>
      <c r="J35" s="164"/>
      <c r="K35" s="64"/>
      <c r="L35" s="34"/>
      <c r="M35" s="34"/>
      <c r="N35" s="34"/>
      <c r="O35" s="34"/>
      <c r="P35" s="34"/>
      <c r="Q35" s="34"/>
      <c r="R35" s="62"/>
      <c r="S35" s="34"/>
      <c r="T35" s="97"/>
    </row>
    <row r="36" spans="1:20" ht="29.25" thickBot="1" x14ac:dyDescent="0.3">
      <c r="A36" s="136"/>
      <c r="B36" s="111"/>
      <c r="C36" s="112"/>
      <c r="D36" s="113"/>
      <c r="E36" s="113"/>
      <c r="F36" s="114"/>
      <c r="G36" s="166"/>
      <c r="H36" s="167"/>
      <c r="I36" s="167"/>
      <c r="J36" s="167"/>
      <c r="K36" s="41"/>
      <c r="L36" s="40"/>
      <c r="M36" s="40"/>
      <c r="N36" s="40"/>
      <c r="O36" s="40"/>
      <c r="P36" s="40"/>
      <c r="Q36" s="40"/>
      <c r="R36" s="100"/>
      <c r="S36" s="40"/>
      <c r="T36" s="101"/>
    </row>
    <row r="37" spans="1:20" ht="43.5" customHeight="1" thickBot="1" x14ac:dyDescent="0.3">
      <c r="A37" s="205" t="s">
        <v>195</v>
      </c>
      <c r="B37" s="206"/>
      <c r="C37" s="206"/>
      <c r="D37" s="206"/>
      <c r="E37" s="206"/>
      <c r="F37" s="206"/>
      <c r="G37" s="205" t="s">
        <v>195</v>
      </c>
      <c r="H37" s="206"/>
      <c r="I37" s="206"/>
      <c r="J37" s="206"/>
      <c r="K37" s="206"/>
      <c r="L37" s="206"/>
      <c r="M37" s="206"/>
      <c r="N37" s="206"/>
      <c r="O37" s="206"/>
      <c r="P37" s="206"/>
      <c r="Q37" s="206"/>
      <c r="R37" s="206"/>
      <c r="S37" s="206"/>
      <c r="T37" s="207"/>
    </row>
    <row r="38" spans="1:20" s="96" customFormat="1" ht="51.75" customHeight="1" thickBot="1" x14ac:dyDescent="0.3">
      <c r="A38" s="95"/>
      <c r="B38" s="53"/>
      <c r="C38" s="54"/>
      <c r="D38" s="54"/>
      <c r="E38" s="54"/>
      <c r="F38" s="54"/>
      <c r="G38" s="36"/>
      <c r="H38" s="36"/>
      <c r="I38" s="36"/>
      <c r="J38" s="36"/>
      <c r="K38" s="36"/>
      <c r="L38" s="45"/>
      <c r="M38" s="45"/>
      <c r="N38" s="45"/>
      <c r="O38" s="45"/>
      <c r="P38" s="45"/>
      <c r="Q38" s="45"/>
      <c r="R38" s="45"/>
      <c r="S38" s="45"/>
      <c r="T38" s="45"/>
    </row>
    <row r="39" spans="1:20" s="134" customFormat="1" ht="43.5" customHeight="1" x14ac:dyDescent="0.25">
      <c r="A39" s="135"/>
      <c r="B39" s="208" t="s">
        <v>200</v>
      </c>
      <c r="C39" s="209"/>
      <c r="D39" s="209"/>
      <c r="E39" s="209"/>
      <c r="F39" s="210"/>
      <c r="G39" s="221" t="s">
        <v>201</v>
      </c>
      <c r="H39" s="222"/>
      <c r="I39" s="222"/>
      <c r="J39" s="222"/>
      <c r="K39" s="223"/>
      <c r="L39" s="133"/>
      <c r="M39" s="133"/>
      <c r="N39" s="133"/>
      <c r="O39" s="133"/>
      <c r="P39" s="133"/>
      <c r="Q39" s="133"/>
      <c r="R39" s="133"/>
      <c r="S39" s="133"/>
      <c r="T39" s="133">
        <f>T23+T20+T4</f>
        <v>0</v>
      </c>
    </row>
    <row r="40" spans="1:20" ht="93.75" customHeight="1" x14ac:dyDescent="0.25">
      <c r="A40" s="137" t="s">
        <v>4</v>
      </c>
      <c r="B40" s="214" t="s">
        <v>178</v>
      </c>
      <c r="C40" s="214"/>
      <c r="D40" s="214"/>
      <c r="E40" s="131"/>
      <c r="F40" s="147">
        <v>7.5156000000000001</v>
      </c>
      <c r="G40" s="150"/>
      <c r="H40" s="71"/>
      <c r="I40" s="71"/>
      <c r="J40" s="71"/>
      <c r="K40" s="138">
        <v>7.5156000000000001</v>
      </c>
      <c r="L40" s="45"/>
      <c r="M40" s="45"/>
      <c r="N40" s="45"/>
      <c r="O40" s="45"/>
      <c r="P40" s="45"/>
      <c r="Q40" s="45"/>
      <c r="R40" s="45"/>
      <c r="S40" s="45"/>
      <c r="T40" s="45"/>
    </row>
    <row r="41" spans="1:20" ht="52.5" customHeight="1" x14ac:dyDescent="0.25">
      <c r="A41" s="137" t="s">
        <v>5</v>
      </c>
      <c r="B41" s="214" t="s">
        <v>179</v>
      </c>
      <c r="C41" s="214"/>
      <c r="D41" s="214"/>
      <c r="E41" s="131"/>
      <c r="F41" s="43">
        <f>F4</f>
        <v>0</v>
      </c>
      <c r="G41" s="39"/>
      <c r="H41" s="71"/>
      <c r="I41" s="71"/>
      <c r="J41" s="71"/>
      <c r="K41" s="46">
        <f>K4</f>
        <v>0</v>
      </c>
      <c r="L41" s="45"/>
      <c r="M41" s="45"/>
      <c r="N41" s="45"/>
      <c r="O41" s="45"/>
      <c r="P41" s="45"/>
      <c r="Q41" s="45"/>
      <c r="R41" s="45"/>
      <c r="S41" s="45"/>
      <c r="T41" s="45"/>
    </row>
    <row r="42" spans="1:20" ht="60" customHeight="1" x14ac:dyDescent="0.25">
      <c r="A42" s="137" t="s">
        <v>6</v>
      </c>
      <c r="B42" s="215" t="s">
        <v>180</v>
      </c>
      <c r="C42" s="216"/>
      <c r="D42" s="217"/>
      <c r="E42" s="55"/>
      <c r="F42" s="56"/>
      <c r="G42" s="151"/>
      <c r="H42" s="72"/>
      <c r="I42" s="72"/>
      <c r="J42" s="72"/>
      <c r="K42" s="47">
        <f>IFERROR(K41/F41,0)</f>
        <v>0</v>
      </c>
      <c r="L42" s="45"/>
      <c r="M42" s="45"/>
      <c r="N42" s="45"/>
      <c r="O42" s="45"/>
      <c r="P42" s="45"/>
      <c r="Q42" s="45"/>
      <c r="R42" s="45"/>
      <c r="S42" s="45"/>
      <c r="T42" s="45"/>
    </row>
    <row r="43" spans="1:20" ht="69.75" customHeight="1" x14ac:dyDescent="0.25">
      <c r="A43" s="137" t="s">
        <v>125</v>
      </c>
      <c r="B43" s="202" t="s">
        <v>181</v>
      </c>
      <c r="C43" s="203"/>
      <c r="D43" s="204"/>
      <c r="E43" s="132"/>
      <c r="F43" s="43">
        <f>IF((IF((10000*F40)&gt;F20, F20, (10000*F40)))&gt;(F41*0.02), (F41*0.02),(IF((10000*F40)&gt;F20, F20, (10000*F40))))</f>
        <v>0</v>
      </c>
      <c r="G43" s="152"/>
      <c r="H43" s="71"/>
      <c r="I43" s="71"/>
      <c r="J43" s="71"/>
      <c r="K43" s="46">
        <f>IF((IF((10000*K40)&gt;K20, K20, (10000*K40)))&gt;(K41*0.02), (K41*0.02),(IF((10000*K40)&gt;K20, K20, (10000*K40))))</f>
        <v>0</v>
      </c>
      <c r="L43" s="45"/>
      <c r="M43" s="45"/>
      <c r="N43" s="45"/>
      <c r="O43" s="45"/>
      <c r="P43" s="45"/>
      <c r="Q43" s="45"/>
      <c r="R43" s="45"/>
      <c r="S43" s="45"/>
      <c r="T43" s="45"/>
    </row>
    <row r="44" spans="1:20" ht="93" customHeight="1" x14ac:dyDescent="0.25">
      <c r="A44" s="137" t="s">
        <v>7</v>
      </c>
      <c r="B44" s="202" t="s">
        <v>173</v>
      </c>
      <c r="C44" s="203"/>
      <c r="D44" s="204"/>
      <c r="E44" s="74"/>
      <c r="F44" s="43">
        <f>IF(((F41*0.1)-F43)&gt;F23, F23,((F41*0.1)-F43))</f>
        <v>0</v>
      </c>
      <c r="G44" s="153"/>
      <c r="H44" s="71"/>
      <c r="I44" s="71"/>
      <c r="J44" s="71"/>
      <c r="K44" s="46">
        <f>IF(((K41*0.1)-K43)&gt;K23, K23,((K41*0.1)-K43))</f>
        <v>0</v>
      </c>
      <c r="L44" s="45"/>
      <c r="M44" s="45"/>
      <c r="N44" s="45"/>
      <c r="O44" s="45"/>
      <c r="P44" s="45"/>
      <c r="Q44" s="45"/>
      <c r="R44" s="45"/>
      <c r="S44" s="45"/>
      <c r="T44" s="45"/>
    </row>
    <row r="45" spans="1:20" ht="49.5" customHeight="1" x14ac:dyDescent="0.25">
      <c r="A45" s="137" t="s">
        <v>8</v>
      </c>
      <c r="B45" s="193" t="s">
        <v>182</v>
      </c>
      <c r="C45" s="194"/>
      <c r="D45" s="195"/>
      <c r="E45" s="74"/>
      <c r="F45" s="43">
        <f>IF((20000*F40)&gt;(F43+F44), (F43+F44),(20000*F40))</f>
        <v>0</v>
      </c>
      <c r="G45" s="153"/>
      <c r="H45" s="71"/>
      <c r="I45" s="71"/>
      <c r="J45" s="71"/>
      <c r="K45" s="46">
        <f>IF((20000*K40)&gt;(K43+K44), (K43+K44),(20000*K40))</f>
        <v>0</v>
      </c>
      <c r="L45" s="45"/>
      <c r="M45" s="45"/>
      <c r="N45" s="45"/>
      <c r="O45" s="45"/>
      <c r="P45" s="45"/>
      <c r="Q45" s="45"/>
      <c r="R45" s="45"/>
      <c r="S45" s="45"/>
      <c r="T45" s="45"/>
    </row>
    <row r="46" spans="1:20" x14ac:dyDescent="0.25">
      <c r="A46" s="137" t="s">
        <v>9</v>
      </c>
      <c r="B46" s="193" t="s">
        <v>183</v>
      </c>
      <c r="C46" s="194"/>
      <c r="D46" s="195"/>
      <c r="E46" s="74"/>
      <c r="F46" s="44">
        <f>F41+F45</f>
        <v>0</v>
      </c>
      <c r="G46" s="153"/>
      <c r="H46" s="71"/>
      <c r="I46" s="71"/>
      <c r="J46" s="71"/>
      <c r="K46" s="48">
        <f>K41+K45</f>
        <v>0</v>
      </c>
      <c r="L46" s="45"/>
      <c r="M46" s="45"/>
      <c r="N46" s="45"/>
      <c r="O46" s="45"/>
      <c r="P46" s="45"/>
      <c r="Q46" s="45"/>
      <c r="R46" s="45"/>
      <c r="S46" s="45"/>
      <c r="T46" s="45"/>
    </row>
    <row r="47" spans="1:20" s="174" customFormat="1" hidden="1" x14ac:dyDescent="0.25">
      <c r="A47" s="139"/>
      <c r="B47" s="196" t="s">
        <v>188</v>
      </c>
      <c r="C47" s="197"/>
      <c r="D47" s="198"/>
      <c r="E47" s="75"/>
      <c r="F47" s="68"/>
      <c r="G47" s="154"/>
      <c r="H47" s="73"/>
      <c r="I47" s="73"/>
      <c r="J47" s="73"/>
      <c r="K47" s="61">
        <f>IF(K46*K51&lt;K53,K46*K51,K53)</f>
        <v>0</v>
      </c>
      <c r="L47" s="173"/>
      <c r="M47" s="173"/>
      <c r="N47" s="173"/>
      <c r="O47" s="173"/>
      <c r="P47" s="173"/>
      <c r="Q47" s="173"/>
      <c r="R47" s="173"/>
      <c r="S47" s="173"/>
      <c r="T47" s="173"/>
    </row>
    <row r="48" spans="1:20" ht="69.75" customHeight="1" x14ac:dyDescent="0.25">
      <c r="A48" s="137" t="s">
        <v>10</v>
      </c>
      <c r="B48" s="193" t="s">
        <v>184</v>
      </c>
      <c r="C48" s="194"/>
      <c r="D48" s="195"/>
      <c r="E48" s="74"/>
      <c r="F48" s="168"/>
      <c r="G48" s="153"/>
      <c r="H48" s="71"/>
      <c r="I48" s="71"/>
      <c r="J48" s="71"/>
      <c r="K48" s="170"/>
      <c r="L48" s="45"/>
      <c r="M48" s="45"/>
      <c r="N48" s="45"/>
      <c r="O48" s="45"/>
      <c r="P48" s="45"/>
      <c r="Q48" s="45"/>
      <c r="R48" s="45"/>
      <c r="S48" s="45"/>
      <c r="T48" s="45"/>
    </row>
    <row r="49" spans="1:20" ht="69.75" customHeight="1" x14ac:dyDescent="0.25">
      <c r="A49" s="137" t="s">
        <v>11</v>
      </c>
      <c r="B49" s="193" t="s">
        <v>212</v>
      </c>
      <c r="C49" s="194"/>
      <c r="D49" s="195"/>
      <c r="E49" s="74"/>
      <c r="F49" s="168"/>
      <c r="G49" s="153"/>
      <c r="H49" s="71"/>
      <c r="I49" s="71"/>
      <c r="J49" s="71"/>
      <c r="K49" s="170"/>
      <c r="L49" s="45"/>
      <c r="M49" s="45"/>
      <c r="N49" s="45"/>
      <c r="O49" s="45"/>
      <c r="P49" s="45"/>
      <c r="Q49" s="45"/>
      <c r="R49" s="45"/>
      <c r="S49" s="45"/>
      <c r="T49" s="45"/>
    </row>
    <row r="50" spans="1:20" ht="52.5" customHeight="1" x14ac:dyDescent="0.25">
      <c r="A50" s="137" t="s">
        <v>12</v>
      </c>
      <c r="B50" s="193" t="s">
        <v>204</v>
      </c>
      <c r="C50" s="194"/>
      <c r="D50" s="195"/>
      <c r="E50" s="74"/>
      <c r="F50" s="168"/>
      <c r="G50" s="153"/>
      <c r="H50" s="71"/>
      <c r="I50" s="71"/>
      <c r="J50" s="71"/>
      <c r="K50" s="171">
        <f>N$4+N$20+N$23</f>
        <v>0</v>
      </c>
      <c r="L50" s="45"/>
      <c r="M50" s="45"/>
      <c r="N50" s="45"/>
      <c r="O50" s="45"/>
      <c r="P50" s="45"/>
      <c r="Q50" s="45"/>
      <c r="R50" s="45"/>
      <c r="S50" s="45"/>
      <c r="T50" s="45"/>
    </row>
    <row r="51" spans="1:20" ht="105" customHeight="1" x14ac:dyDescent="0.25">
      <c r="A51" s="137" t="s">
        <v>13</v>
      </c>
      <c r="B51" s="193" t="s">
        <v>174</v>
      </c>
      <c r="C51" s="194"/>
      <c r="D51" s="195"/>
      <c r="E51" s="76"/>
      <c r="F51" s="169">
        <v>0.9</v>
      </c>
      <c r="G51" s="155"/>
      <c r="H51" s="94"/>
      <c r="I51" s="94"/>
      <c r="J51" s="94"/>
      <c r="K51" s="172">
        <v>0.9</v>
      </c>
      <c r="L51" s="45"/>
      <c r="M51" s="45"/>
      <c r="N51" s="45"/>
      <c r="O51" s="45"/>
      <c r="P51" s="45"/>
      <c r="Q51" s="45"/>
      <c r="R51" s="45"/>
      <c r="S51" s="45"/>
      <c r="T51" s="45"/>
    </row>
    <row r="52" spans="1:20" s="174" customFormat="1" hidden="1" x14ac:dyDescent="0.25">
      <c r="A52" s="139"/>
      <c r="B52" s="199" t="s">
        <v>186</v>
      </c>
      <c r="C52" s="200"/>
      <c r="D52" s="201"/>
      <c r="E52" s="75"/>
      <c r="F52" s="58"/>
      <c r="G52" s="154"/>
      <c r="H52" s="73"/>
      <c r="I52" s="73"/>
      <c r="J52" s="73"/>
      <c r="K52" s="59">
        <f>IFERROR((IF(MIN(F57,K47)&lt;K53,MIN(F57,K47)/K46,K53/K46)),0)</f>
        <v>0</v>
      </c>
      <c r="L52" s="173"/>
      <c r="M52" s="173"/>
      <c r="N52" s="173"/>
      <c r="O52" s="173"/>
      <c r="P52" s="173"/>
      <c r="Q52" s="173"/>
      <c r="R52" s="173"/>
      <c r="S52" s="173"/>
      <c r="T52" s="173"/>
    </row>
    <row r="53" spans="1:20" ht="57.75" customHeight="1" x14ac:dyDescent="0.25">
      <c r="A53" s="137" t="s">
        <v>24</v>
      </c>
      <c r="B53" s="193" t="s">
        <v>218</v>
      </c>
      <c r="C53" s="194"/>
      <c r="D53" s="195"/>
      <c r="E53" s="189">
        <v>29000</v>
      </c>
      <c r="F53" s="148">
        <f>F40*E53</f>
        <v>217952.4</v>
      </c>
      <c r="G53" s="156"/>
      <c r="H53" s="130"/>
      <c r="I53" s="130"/>
      <c r="J53" s="190">
        <f>E53</f>
        <v>29000</v>
      </c>
      <c r="K53" s="140">
        <f>ROUND(J53*K40,2)</f>
        <v>217952.4</v>
      </c>
      <c r="L53" s="45"/>
      <c r="M53" s="188"/>
      <c r="N53" s="45"/>
      <c r="O53" s="45"/>
      <c r="P53" s="45"/>
      <c r="Q53" s="45"/>
      <c r="R53" s="45"/>
      <c r="S53" s="45"/>
      <c r="T53" s="45"/>
    </row>
    <row r="54" spans="1:20" ht="58.5" customHeight="1" x14ac:dyDescent="0.25">
      <c r="A54" s="137" t="s">
        <v>14</v>
      </c>
      <c r="B54" s="202" t="s">
        <v>217</v>
      </c>
      <c r="C54" s="203"/>
      <c r="D54" s="204"/>
      <c r="E54" s="189">
        <v>15000</v>
      </c>
      <c r="F54" s="148">
        <f>E54*F40</f>
        <v>112734</v>
      </c>
      <c r="G54" s="156"/>
      <c r="H54" s="130"/>
      <c r="I54" s="130"/>
      <c r="J54" s="190">
        <f>E54</f>
        <v>15000</v>
      </c>
      <c r="K54" s="140">
        <f>J54*K40</f>
        <v>112734</v>
      </c>
      <c r="L54" s="45"/>
      <c r="M54" s="45"/>
      <c r="N54" s="45"/>
      <c r="O54" s="45"/>
      <c r="P54" s="45"/>
      <c r="Q54" s="45"/>
      <c r="R54" s="45"/>
      <c r="S54" s="45"/>
      <c r="T54" s="45"/>
    </row>
    <row r="55" spans="1:20" ht="105" customHeight="1" x14ac:dyDescent="0.25">
      <c r="A55" s="137" t="s">
        <v>15</v>
      </c>
      <c r="B55" s="193" t="s">
        <v>214</v>
      </c>
      <c r="C55" s="194"/>
      <c r="D55" s="195"/>
      <c r="E55" s="74"/>
      <c r="F55" s="191">
        <f>ROUND((IF((IF(F54&gt;((F46*F51)-F49-F48),0,((F46*F51)-F49-F48)))&gt;F53, F53, (IF(F54&gt;((F46*F51)-F49-F48),0,((F46*F51)-F49-F48))))), 2)</f>
        <v>0</v>
      </c>
      <c r="G55" s="153"/>
      <c r="H55" s="71"/>
      <c r="I55" s="71"/>
      <c r="J55" s="71"/>
      <c r="K55" s="140">
        <f>T$4+T$20+T$23</f>
        <v>0</v>
      </c>
      <c r="L55" s="45"/>
      <c r="M55" s="45"/>
      <c r="N55" s="45"/>
      <c r="O55" s="45"/>
      <c r="P55" s="45"/>
      <c r="Q55" s="45"/>
      <c r="R55" s="45"/>
      <c r="S55" s="45"/>
      <c r="T55" s="45"/>
    </row>
    <row r="56" spans="1:20" ht="69.75" customHeight="1" x14ac:dyDescent="0.25">
      <c r="A56" s="137" t="s">
        <v>16</v>
      </c>
      <c r="B56" s="218" t="s">
        <v>185</v>
      </c>
      <c r="C56" s="219"/>
      <c r="D56" s="220"/>
      <c r="E56" s="77"/>
      <c r="F56" s="44">
        <v>0</v>
      </c>
      <c r="G56" s="157"/>
      <c r="H56" s="72"/>
      <c r="I56" s="72"/>
      <c r="J56" s="72"/>
      <c r="K56" s="141">
        <f>IFERROR(ROUND((IF(K42&lt;80%, F55*0.05)), 2),0)</f>
        <v>0</v>
      </c>
      <c r="L56" s="45"/>
      <c r="M56" s="45"/>
      <c r="N56" s="45"/>
      <c r="O56" s="45"/>
      <c r="P56" s="45"/>
      <c r="Q56" s="45"/>
      <c r="R56" s="45"/>
      <c r="S56" s="45"/>
      <c r="T56" s="45"/>
    </row>
    <row r="57" spans="1:20" ht="70.5" customHeight="1" x14ac:dyDescent="0.25">
      <c r="A57" s="137" t="s">
        <v>21</v>
      </c>
      <c r="B57" s="218" t="s">
        <v>191</v>
      </c>
      <c r="C57" s="219"/>
      <c r="D57" s="220"/>
      <c r="E57" s="77"/>
      <c r="F57" s="69">
        <f>F55-F56</f>
        <v>0</v>
      </c>
      <c r="G57" s="157"/>
      <c r="H57" s="72"/>
      <c r="I57" s="72"/>
      <c r="J57" s="72"/>
      <c r="K57" s="141">
        <f>K55-K56</f>
        <v>0</v>
      </c>
      <c r="L57" s="45"/>
      <c r="M57" s="45"/>
      <c r="N57" s="45"/>
      <c r="O57" s="45"/>
      <c r="P57" s="45"/>
      <c r="Q57" s="45"/>
      <c r="R57" s="45"/>
      <c r="S57" s="45"/>
      <c r="T57" s="45"/>
    </row>
    <row r="58" spans="1:20" ht="67.5" customHeight="1" x14ac:dyDescent="0.25">
      <c r="A58" s="137" t="s">
        <v>172</v>
      </c>
      <c r="B58" s="193" t="s">
        <v>219</v>
      </c>
      <c r="C58" s="194"/>
      <c r="D58" s="195"/>
      <c r="E58" s="192">
        <v>250000</v>
      </c>
      <c r="F58" s="50">
        <f>ROUND((F4+F20+F23+F29+F33), 2)</f>
        <v>0</v>
      </c>
      <c r="G58" s="152"/>
      <c r="H58" s="71"/>
      <c r="I58" s="71"/>
      <c r="J58" s="71">
        <f>E58</f>
        <v>250000</v>
      </c>
      <c r="K58" s="46">
        <f>ROUND((K4+K20+K23+K29+K33), 2)</f>
        <v>0</v>
      </c>
      <c r="L58" s="45"/>
      <c r="M58" s="45"/>
      <c r="N58" s="45"/>
      <c r="O58" s="45"/>
      <c r="P58" s="45"/>
      <c r="Q58" s="45"/>
      <c r="R58" s="45"/>
      <c r="S58" s="45"/>
      <c r="T58" s="45"/>
    </row>
    <row r="59" spans="1:20" ht="36.950000000000003" customHeight="1" x14ac:dyDescent="0.25">
      <c r="A59" s="137" t="s">
        <v>23</v>
      </c>
      <c r="B59" s="193" t="s">
        <v>193</v>
      </c>
      <c r="C59" s="194"/>
      <c r="D59" s="195"/>
      <c r="E59" s="74"/>
      <c r="F59" s="43">
        <f>F58-F57</f>
        <v>0</v>
      </c>
      <c r="G59" s="152"/>
      <c r="H59" s="71"/>
      <c r="I59" s="71"/>
      <c r="J59" s="71"/>
      <c r="K59" s="46">
        <f>K58-K57</f>
        <v>0</v>
      </c>
      <c r="L59" s="45"/>
      <c r="M59" s="45"/>
      <c r="N59" s="45"/>
      <c r="O59" s="45"/>
      <c r="P59" s="45"/>
      <c r="Q59" s="45"/>
      <c r="R59" s="45"/>
      <c r="S59" s="45"/>
      <c r="T59" s="45"/>
    </row>
    <row r="60" spans="1:20" ht="36.950000000000003" customHeight="1" x14ac:dyDescent="0.25">
      <c r="A60" s="137" t="s">
        <v>175</v>
      </c>
      <c r="B60" s="193" t="s">
        <v>213</v>
      </c>
      <c r="C60" s="194"/>
      <c r="D60" s="195"/>
      <c r="E60" s="74"/>
      <c r="F60" s="43">
        <f>ROUND((F57*0.9), 2)</f>
        <v>0</v>
      </c>
      <c r="G60" s="153"/>
      <c r="H60" s="71"/>
      <c r="I60" s="71"/>
      <c r="J60" s="71"/>
      <c r="K60" s="46">
        <f>ROUND((K57*0.9), 2)</f>
        <v>0</v>
      </c>
      <c r="L60" s="45"/>
      <c r="M60" s="45"/>
      <c r="N60" s="45"/>
      <c r="O60" s="45"/>
      <c r="P60" s="45"/>
      <c r="Q60" s="45"/>
      <c r="R60" s="45"/>
      <c r="S60" s="45"/>
      <c r="T60" s="45"/>
    </row>
    <row r="61" spans="1:20" ht="36.950000000000003" customHeight="1" x14ac:dyDescent="0.25">
      <c r="A61" s="137" t="s">
        <v>192</v>
      </c>
      <c r="B61" s="193" t="s">
        <v>194</v>
      </c>
      <c r="C61" s="194"/>
      <c r="D61" s="195"/>
      <c r="E61" s="74"/>
      <c r="F61" s="43">
        <f>F57-F60</f>
        <v>0</v>
      </c>
      <c r="G61" s="153"/>
      <c r="H61" s="71"/>
      <c r="I61" s="71"/>
      <c r="J61" s="71"/>
      <c r="K61" s="46">
        <f>K57-K60</f>
        <v>0</v>
      </c>
      <c r="L61" s="45"/>
      <c r="M61" s="45"/>
      <c r="N61" s="45"/>
      <c r="O61" s="45"/>
      <c r="P61" s="45"/>
      <c r="Q61" s="45"/>
      <c r="R61" s="45"/>
      <c r="S61" s="45"/>
      <c r="T61" s="45"/>
    </row>
    <row r="62" spans="1:20" s="92" customFormat="1" ht="36.950000000000003" hidden="1" customHeight="1" thickBot="1" x14ac:dyDescent="0.3">
      <c r="A62" s="142" t="s">
        <v>189</v>
      </c>
      <c r="B62" s="211" t="s">
        <v>202</v>
      </c>
      <c r="C62" s="212"/>
      <c r="D62" s="213"/>
      <c r="E62" s="143"/>
      <c r="F62" s="149"/>
      <c r="G62" s="158"/>
      <c r="H62" s="145"/>
      <c r="I62" s="144"/>
      <c r="J62" s="145"/>
      <c r="K62" s="146">
        <f>IFERROR((P$4+P$20+P$23)/(K$4+K$20+K$23),0)</f>
        <v>0</v>
      </c>
      <c r="N62" s="93"/>
    </row>
    <row r="63" spans="1:20" x14ac:dyDescent="0.25">
      <c r="L63" s="45"/>
      <c r="M63" s="45"/>
      <c r="N63" s="45"/>
      <c r="O63" s="45"/>
      <c r="P63" s="45"/>
      <c r="Q63" s="45"/>
      <c r="R63" s="45"/>
      <c r="S63" s="45"/>
      <c r="T63" s="45"/>
    </row>
  </sheetData>
  <sheetProtection insertColumns="0" insertRows="0"/>
  <mergeCells count="30">
    <mergeCell ref="G39:K39"/>
    <mergeCell ref="A1:A2"/>
    <mergeCell ref="B1:F1"/>
    <mergeCell ref="G1:T1"/>
    <mergeCell ref="B43:D43"/>
    <mergeCell ref="B44:D44"/>
    <mergeCell ref="A37:F37"/>
    <mergeCell ref="G37:T37"/>
    <mergeCell ref="B39:F39"/>
    <mergeCell ref="B62:D62"/>
    <mergeCell ref="B40:D40"/>
    <mergeCell ref="B42:D42"/>
    <mergeCell ref="B41:D41"/>
    <mergeCell ref="B53:D53"/>
    <mergeCell ref="B54:D54"/>
    <mergeCell ref="B55:D55"/>
    <mergeCell ref="B56:D56"/>
    <mergeCell ref="B57:D57"/>
    <mergeCell ref="B58:D58"/>
    <mergeCell ref="B59:D59"/>
    <mergeCell ref="B60:D60"/>
    <mergeCell ref="B45:D45"/>
    <mergeCell ref="B46:D46"/>
    <mergeCell ref="B47:D47"/>
    <mergeCell ref="B48:D48"/>
    <mergeCell ref="B61:D61"/>
    <mergeCell ref="B49:D49"/>
    <mergeCell ref="B50:D50"/>
    <mergeCell ref="B51:D51"/>
    <mergeCell ref="B52:D52"/>
  </mergeCells>
  <conditionalFormatting sqref="F58">
    <cfRule type="cellIs" dxfId="2" priority="4" operator="greaterThan">
      <formula>929937.5</formula>
    </cfRule>
    <cfRule type="cellIs" dxfId="1" priority="1" operator="greaterThan">
      <formula>$E$58*$F$40</formula>
    </cfRule>
  </conditionalFormatting>
  <conditionalFormatting sqref="K58">
    <cfRule type="cellIs" priority="3" operator="greaterThan">
      <formula>929937.5</formula>
    </cfRule>
  </conditionalFormatting>
  <conditionalFormatting sqref="K55">
    <cfRule type="cellIs" dxfId="0" priority="2" operator="lessThan">
      <formula>$K$54</formula>
    </cfRule>
  </conditionalFormatting>
  <printOptions horizontalCentered="1"/>
  <pageMargins left="0.70866141732283472" right="0.70866141732283472" top="0.78740157480314965" bottom="0.78740157480314965" header="0" footer="0"/>
  <pageSetup paperSize="8" scale="32" fitToHeight="0" orientation="landscape" r:id="rId1"/>
  <rowBreaks count="2" manualBreakCount="2">
    <brk id="37" max="19" man="1"/>
    <brk id="57" max="19" man="1"/>
  </rowBreaks>
  <ignoredErrors>
    <ignoredError sqref="F20 F23 K20 K23 F29 K29 L29 O6 L24 O24 L25:L28 R25:R28 R24 S6 M4 M29:N29 M24 M25:N28 O29 O25:O28 P29 Q29:R29 R33 S25:S28 S24 S29:T29 K50 Q24:Q28 O16:O18 P16:P18 S16:S18 L16:L17 L15 L18:L19 R4 N4:Q4 S4:T4 K4:L4 O19:T19 K33:Q33 S33:T33 S7:S9 Q6:Q9 P6:P9 L6 O7:O9 L7:L14 S10 S13:S14 O11:S12 O13:R14 O10:R10 K53:K55 Q18 K52 J53:J54" unlockedFormula="1"/>
  </ignoredErrors>
  <legacyDrawing r:id="rId2"/>
  <extLst>
    <ext xmlns:x14="http://schemas.microsoft.com/office/spreadsheetml/2009/9/main" uri="{CCE6A557-97BC-4b89-ADB6-D9C93CAAB3DF}">
      <x14:dataValidations xmlns:xm="http://schemas.microsoft.com/office/excel/2006/main" xWindow="881" yWindow="190" count="3">
        <x14:dataValidation type="list" allowBlank="1" showInputMessage="1" showErrorMessage="1">
          <x14:formula1>
            <xm:f>Sheet3!$B$2:$B$4</xm:f>
          </x14:formula1>
          <xm:sqref>E5:E19</xm:sqref>
        </x14:dataValidation>
        <x14:dataValidation type="list" allowBlank="1" showInputMessage="1" showErrorMessage="1">
          <x14:formula1>
            <xm:f>Sheet3!$C$1:$C$20</xm:f>
          </x14:formula1>
          <xm:sqref>B6:B14</xm:sqref>
        </x14:dataValidation>
        <x14:dataValidation type="list" allowBlank="1" showInputMessage="1" showErrorMessage="1">
          <x14:formula1>
            <xm:f>Sheet3!$D$1:$D$20</xm:f>
          </x14:formula1>
          <xm:sqref>B16:B19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86"/>
  <sheetViews>
    <sheetView topLeftCell="A70" workbookViewId="0">
      <selection activeCell="D72" sqref="D72"/>
    </sheetView>
  </sheetViews>
  <sheetFormatPr defaultColWidth="9.140625" defaultRowHeight="15" x14ac:dyDescent="0.25"/>
  <cols>
    <col min="1" max="1" width="9.140625" style="1"/>
    <col min="2" max="2" width="23.140625" style="1" customWidth="1"/>
    <col min="3" max="3" width="24.7109375" style="1" customWidth="1"/>
    <col min="4" max="16384" width="9.140625" style="1"/>
  </cols>
  <sheetData>
    <row r="1" spans="1:5" ht="15.75" customHeight="1" thickBot="1" x14ac:dyDescent="0.3">
      <c r="A1" s="2" t="s">
        <v>30</v>
      </c>
      <c r="B1" s="3"/>
      <c r="C1" s="3"/>
      <c r="D1" s="3"/>
      <c r="E1" s="4"/>
    </row>
    <row r="2" spans="1:5" ht="28.5" customHeight="1" thickBot="1" x14ac:dyDescent="0.3">
      <c r="A2" s="2" t="s">
        <v>31</v>
      </c>
      <c r="B2" s="3"/>
      <c r="C2" s="3"/>
      <c r="D2" s="3"/>
      <c r="E2" s="4"/>
    </row>
    <row r="3" spans="1:5" ht="15.75" thickBot="1" x14ac:dyDescent="0.3">
      <c r="A3" s="5" t="s">
        <v>25</v>
      </c>
      <c r="B3" s="6"/>
      <c r="C3" s="6"/>
      <c r="D3" s="6"/>
      <c r="E3" s="7"/>
    </row>
    <row r="4" spans="1:5" ht="170.25" customHeight="1" thickBot="1" x14ac:dyDescent="0.3">
      <c r="A4" s="8"/>
      <c r="B4" s="9"/>
      <c r="C4" s="10" t="s">
        <v>121</v>
      </c>
      <c r="D4" s="11" t="s">
        <v>27</v>
      </c>
      <c r="E4" s="12" t="s">
        <v>32</v>
      </c>
    </row>
    <row r="5" spans="1:5" ht="89.25" customHeight="1" thickBot="1" x14ac:dyDescent="0.3">
      <c r="A5" s="8"/>
      <c r="B5" s="9"/>
      <c r="C5" s="13" t="s">
        <v>117</v>
      </c>
      <c r="D5" s="11" t="s">
        <v>27</v>
      </c>
      <c r="E5" s="12" t="s">
        <v>33</v>
      </c>
    </row>
    <row r="6" spans="1:5" ht="68.25" thickBot="1" x14ac:dyDescent="0.3">
      <c r="A6" s="8"/>
      <c r="B6" s="9"/>
      <c r="C6" s="13" t="s">
        <v>118</v>
      </c>
      <c r="D6" s="11" t="s">
        <v>27</v>
      </c>
      <c r="E6" s="12" t="s">
        <v>33</v>
      </c>
    </row>
    <row r="7" spans="1:5" ht="15.75" thickBot="1" x14ac:dyDescent="0.3">
      <c r="A7" s="8"/>
      <c r="B7" s="9"/>
      <c r="C7" s="13" t="s">
        <v>34</v>
      </c>
      <c r="D7" s="11" t="s">
        <v>27</v>
      </c>
      <c r="E7" s="12" t="s">
        <v>32</v>
      </c>
    </row>
    <row r="8" spans="1:5" ht="57" thickBot="1" x14ac:dyDescent="0.3">
      <c r="A8" s="8"/>
      <c r="B8" s="9"/>
      <c r="C8" s="10" t="s">
        <v>119</v>
      </c>
      <c r="D8" s="11" t="s">
        <v>27</v>
      </c>
      <c r="E8" s="12" t="s">
        <v>33</v>
      </c>
    </row>
    <row r="9" spans="1:5" ht="68.25" thickBot="1" x14ac:dyDescent="0.3">
      <c r="A9" s="8"/>
      <c r="B9" s="9"/>
      <c r="C9" s="10" t="s">
        <v>35</v>
      </c>
      <c r="D9" s="14" t="s">
        <v>27</v>
      </c>
      <c r="E9" s="14" t="s">
        <v>32</v>
      </c>
    </row>
    <row r="10" spans="1:5" ht="68.25" thickBot="1" x14ac:dyDescent="0.3">
      <c r="A10" s="8"/>
      <c r="B10" s="9"/>
      <c r="C10" s="10" t="s">
        <v>36</v>
      </c>
      <c r="D10" s="11" t="s">
        <v>27</v>
      </c>
      <c r="E10" s="11" t="s">
        <v>37</v>
      </c>
    </row>
    <row r="11" spans="1:5" ht="23.25" thickBot="1" x14ac:dyDescent="0.3">
      <c r="A11" s="8"/>
      <c r="B11" s="9"/>
      <c r="C11" s="10" t="s">
        <v>120</v>
      </c>
      <c r="D11" s="14" t="s">
        <v>27</v>
      </c>
      <c r="E11" s="11" t="s">
        <v>38</v>
      </c>
    </row>
    <row r="12" spans="1:5" ht="168" customHeight="1" thickBot="1" x14ac:dyDescent="0.3">
      <c r="A12" s="8"/>
      <c r="B12" s="9"/>
      <c r="C12" s="13" t="s">
        <v>39</v>
      </c>
      <c r="D12" s="11" t="s">
        <v>27</v>
      </c>
      <c r="E12" s="12"/>
    </row>
    <row r="13" spans="1:5" ht="104.25" customHeight="1" thickBot="1" x14ac:dyDescent="0.3">
      <c r="A13" s="8"/>
      <c r="B13" s="9"/>
      <c r="C13" s="10" t="s">
        <v>40</v>
      </c>
      <c r="D13" s="11" t="s">
        <v>27</v>
      </c>
      <c r="E13" s="12"/>
    </row>
    <row r="14" spans="1:5" ht="15.75" thickBot="1" x14ac:dyDescent="0.3">
      <c r="A14" s="15"/>
      <c r="B14" s="16"/>
      <c r="C14" s="17" t="s">
        <v>41</v>
      </c>
      <c r="D14" s="18" t="s">
        <v>27</v>
      </c>
      <c r="E14" s="19" t="s">
        <v>38</v>
      </c>
    </row>
    <row r="15" spans="1:5" ht="90.75" thickBot="1" x14ac:dyDescent="0.3">
      <c r="A15" s="15"/>
      <c r="B15" s="16"/>
      <c r="C15" s="17" t="s">
        <v>42</v>
      </c>
      <c r="D15" s="18" t="s">
        <v>27</v>
      </c>
      <c r="E15" s="19"/>
    </row>
    <row r="16" spans="1:5" ht="15.75" thickBot="1" x14ac:dyDescent="0.3">
      <c r="A16" s="5" t="s">
        <v>26</v>
      </c>
      <c r="B16" s="6"/>
      <c r="C16" s="6"/>
      <c r="D16" s="6"/>
      <c r="E16" s="7"/>
    </row>
    <row r="17" spans="1:5" ht="57" thickBot="1" x14ac:dyDescent="0.3">
      <c r="A17" s="15"/>
      <c r="B17" s="16"/>
      <c r="C17" s="20" t="s">
        <v>43</v>
      </c>
      <c r="D17" s="18" t="s">
        <v>27</v>
      </c>
      <c r="E17" s="21" t="s">
        <v>29</v>
      </c>
    </row>
    <row r="18" spans="1:5" ht="45.75" thickBot="1" x14ac:dyDescent="0.3">
      <c r="A18" s="15"/>
      <c r="B18" s="16"/>
      <c r="C18" s="20" t="s">
        <v>44</v>
      </c>
      <c r="D18" s="18" t="s">
        <v>27</v>
      </c>
      <c r="E18" s="21" t="s">
        <v>38</v>
      </c>
    </row>
    <row r="19" spans="1:5" ht="79.5" thickBot="1" x14ac:dyDescent="0.3">
      <c r="A19" s="15"/>
      <c r="B19" s="16"/>
      <c r="C19" s="20" t="s">
        <v>45</v>
      </c>
      <c r="D19" s="18" t="s">
        <v>27</v>
      </c>
      <c r="E19" s="21"/>
    </row>
    <row r="20" spans="1:5" ht="79.5" thickBot="1" x14ac:dyDescent="0.3">
      <c r="A20" s="15"/>
      <c r="B20" s="16"/>
      <c r="C20" s="20" t="s">
        <v>46</v>
      </c>
      <c r="D20" s="18" t="s">
        <v>27</v>
      </c>
      <c r="E20" s="21" t="s">
        <v>47</v>
      </c>
    </row>
    <row r="21" spans="1:5" ht="23.25" thickBot="1" x14ac:dyDescent="0.3">
      <c r="A21" s="15"/>
      <c r="B21" s="16"/>
      <c r="C21" s="20" t="s">
        <v>48</v>
      </c>
      <c r="D21" s="18" t="s">
        <v>27</v>
      </c>
      <c r="E21" s="21"/>
    </row>
    <row r="22" spans="1:5" ht="15.75" thickBot="1" x14ac:dyDescent="0.3">
      <c r="A22" s="15"/>
      <c r="B22" s="16"/>
      <c r="C22" s="20" t="s">
        <v>49</v>
      </c>
      <c r="D22" s="18" t="s">
        <v>27</v>
      </c>
      <c r="E22" s="21" t="s">
        <v>29</v>
      </c>
    </row>
    <row r="23" spans="1:5" ht="15.75" thickBot="1" x14ac:dyDescent="0.3">
      <c r="A23" s="15"/>
      <c r="B23" s="16"/>
      <c r="C23" s="20" t="s">
        <v>50</v>
      </c>
      <c r="D23" s="18" t="s">
        <v>27</v>
      </c>
      <c r="E23" s="21"/>
    </row>
    <row r="24" spans="1:5" ht="23.25" thickBot="1" x14ac:dyDescent="0.3">
      <c r="A24" s="15"/>
      <c r="B24" s="16"/>
      <c r="C24" s="20" t="s">
        <v>51</v>
      </c>
      <c r="D24" s="18" t="s">
        <v>27</v>
      </c>
      <c r="E24" s="21"/>
    </row>
    <row r="25" spans="1:5" ht="23.25" thickBot="1" x14ac:dyDescent="0.3">
      <c r="A25" s="15"/>
      <c r="B25" s="16"/>
      <c r="C25" s="20" t="s">
        <v>52</v>
      </c>
      <c r="D25" s="18" t="s">
        <v>27</v>
      </c>
      <c r="E25" s="21"/>
    </row>
    <row r="26" spans="1:5" ht="45.75" thickBot="1" x14ac:dyDescent="0.3">
      <c r="A26" s="15"/>
      <c r="B26" s="16"/>
      <c r="C26" s="20" t="s">
        <v>53</v>
      </c>
      <c r="D26" s="18" t="s">
        <v>27</v>
      </c>
      <c r="E26" s="21"/>
    </row>
    <row r="27" spans="1:5" ht="23.25" thickBot="1" x14ac:dyDescent="0.3">
      <c r="A27" s="15"/>
      <c r="B27" s="16"/>
      <c r="C27" s="20" t="s">
        <v>54</v>
      </c>
      <c r="D27" s="18" t="s">
        <v>27</v>
      </c>
      <c r="E27" s="21"/>
    </row>
    <row r="28" spans="1:5" ht="23.25" thickBot="1" x14ac:dyDescent="0.3">
      <c r="A28" s="15"/>
      <c r="B28" s="16"/>
      <c r="C28" s="20" t="s">
        <v>55</v>
      </c>
      <c r="D28" s="18" t="s">
        <v>27</v>
      </c>
      <c r="E28" s="21"/>
    </row>
    <row r="29" spans="1:5" ht="23.25" thickBot="1" x14ac:dyDescent="0.3">
      <c r="A29" s="15"/>
      <c r="B29" s="16"/>
      <c r="C29" s="20" t="s">
        <v>56</v>
      </c>
      <c r="D29" s="18" t="s">
        <v>27</v>
      </c>
      <c r="E29" s="21"/>
    </row>
    <row r="30" spans="1:5" ht="23.25" thickBot="1" x14ac:dyDescent="0.3">
      <c r="A30" s="15"/>
      <c r="B30" s="16"/>
      <c r="C30" s="20" t="s">
        <v>57</v>
      </c>
      <c r="D30" s="18" t="s">
        <v>27</v>
      </c>
      <c r="E30" s="21"/>
    </row>
    <row r="31" spans="1:5" ht="34.5" thickBot="1" x14ac:dyDescent="0.3">
      <c r="A31" s="15"/>
      <c r="B31" s="16"/>
      <c r="C31" s="20" t="s">
        <v>58</v>
      </c>
      <c r="D31" s="18" t="s">
        <v>27</v>
      </c>
      <c r="E31" s="21"/>
    </row>
    <row r="32" spans="1:5" ht="23.25" thickBot="1" x14ac:dyDescent="0.3">
      <c r="A32" s="15"/>
      <c r="B32" s="16"/>
      <c r="C32" s="20" t="s">
        <v>59</v>
      </c>
      <c r="D32" s="18" t="s">
        <v>27</v>
      </c>
      <c r="E32" s="21"/>
    </row>
    <row r="33" spans="1:5" ht="15.75" thickBot="1" x14ac:dyDescent="0.3">
      <c r="A33" s="15"/>
      <c r="B33" s="16"/>
      <c r="C33" s="20" t="s">
        <v>60</v>
      </c>
      <c r="D33" s="18" t="s">
        <v>27</v>
      </c>
      <c r="E33" s="21"/>
    </row>
    <row r="34" spans="1:5" ht="23.25" thickBot="1" x14ac:dyDescent="0.3">
      <c r="A34" s="15"/>
      <c r="B34" s="16"/>
      <c r="C34" s="20" t="s">
        <v>61</v>
      </c>
      <c r="D34" s="18" t="s">
        <v>27</v>
      </c>
      <c r="E34" s="21"/>
    </row>
    <row r="35" spans="1:5" ht="23.25" thickBot="1" x14ac:dyDescent="0.3">
      <c r="A35" s="15"/>
      <c r="B35" s="16"/>
      <c r="C35" s="20" t="s">
        <v>62</v>
      </c>
      <c r="D35" s="18" t="s">
        <v>27</v>
      </c>
      <c r="E35" s="21"/>
    </row>
    <row r="36" spans="1:5" ht="23.25" thickBot="1" x14ac:dyDescent="0.3">
      <c r="A36" s="15"/>
      <c r="B36" s="16"/>
      <c r="C36" s="20" t="s">
        <v>63</v>
      </c>
      <c r="D36" s="18" t="s">
        <v>27</v>
      </c>
      <c r="E36" s="21"/>
    </row>
    <row r="37" spans="1:5" ht="34.5" thickBot="1" x14ac:dyDescent="0.3">
      <c r="A37" s="15"/>
      <c r="B37" s="16"/>
      <c r="C37" s="20" t="s">
        <v>64</v>
      </c>
      <c r="D37" s="18" t="s">
        <v>27</v>
      </c>
      <c r="E37" s="21" t="s">
        <v>38</v>
      </c>
    </row>
    <row r="38" spans="1:5" ht="23.25" thickBot="1" x14ac:dyDescent="0.3">
      <c r="A38" s="15"/>
      <c r="B38" s="16"/>
      <c r="C38" s="20" t="s">
        <v>65</v>
      </c>
      <c r="D38" s="18" t="s">
        <v>27</v>
      </c>
      <c r="E38" s="21"/>
    </row>
    <row r="39" spans="1:5" ht="15.75" thickBot="1" x14ac:dyDescent="0.3">
      <c r="A39" s="22"/>
      <c r="B39" s="23"/>
      <c r="C39" s="20" t="s">
        <v>66</v>
      </c>
      <c r="D39" s="18" t="s">
        <v>27</v>
      </c>
      <c r="E39" s="21"/>
    </row>
    <row r="40" spans="1:5" ht="15.75" thickBot="1" x14ac:dyDescent="0.3">
      <c r="A40" s="22"/>
      <c r="B40" s="23"/>
      <c r="C40" s="20" t="s">
        <v>67</v>
      </c>
      <c r="D40" s="18" t="s">
        <v>27</v>
      </c>
      <c r="E40" s="21"/>
    </row>
    <row r="41" spans="1:5" ht="15.75" thickBot="1" x14ac:dyDescent="0.3">
      <c r="A41" s="22"/>
      <c r="B41" s="23"/>
      <c r="C41" s="20" t="s">
        <v>68</v>
      </c>
      <c r="D41" s="18" t="s">
        <v>27</v>
      </c>
      <c r="E41" s="21"/>
    </row>
    <row r="42" spans="1:5" ht="23.25" thickBot="1" x14ac:dyDescent="0.3">
      <c r="A42" s="15"/>
      <c r="B42" s="16"/>
      <c r="C42" s="20" t="s">
        <v>69</v>
      </c>
      <c r="D42" s="18" t="s">
        <v>27</v>
      </c>
      <c r="E42" s="21"/>
    </row>
    <row r="43" spans="1:5" ht="15.75" thickBot="1" x14ac:dyDescent="0.3">
      <c r="A43" s="15"/>
      <c r="B43" s="16"/>
      <c r="C43" s="20" t="s">
        <v>70</v>
      </c>
      <c r="D43" s="18" t="s">
        <v>27</v>
      </c>
      <c r="E43" s="21" t="s">
        <v>71</v>
      </c>
    </row>
    <row r="44" spans="1:5" ht="45.75" thickBot="1" x14ac:dyDescent="0.3">
      <c r="A44" s="15"/>
      <c r="B44" s="16"/>
      <c r="C44" s="20" t="s">
        <v>72</v>
      </c>
      <c r="D44" s="18" t="s">
        <v>27</v>
      </c>
      <c r="E44" s="21"/>
    </row>
    <row r="45" spans="1:5" ht="23.25" thickBot="1" x14ac:dyDescent="0.3">
      <c r="A45" s="15"/>
      <c r="B45" s="16"/>
      <c r="C45" s="20" t="s">
        <v>73</v>
      </c>
      <c r="D45" s="18" t="s">
        <v>27</v>
      </c>
      <c r="E45" s="21"/>
    </row>
    <row r="46" spans="1:5" ht="34.5" thickBot="1" x14ac:dyDescent="0.3">
      <c r="A46" s="15"/>
      <c r="B46" s="16"/>
      <c r="C46" s="20" t="s">
        <v>74</v>
      </c>
      <c r="D46" s="18" t="s">
        <v>27</v>
      </c>
      <c r="E46" s="21"/>
    </row>
    <row r="47" spans="1:5" ht="15.75" thickBot="1" x14ac:dyDescent="0.3">
      <c r="A47" s="15"/>
      <c r="B47" s="16"/>
      <c r="C47" s="20" t="s">
        <v>75</v>
      </c>
      <c r="D47" s="18" t="s">
        <v>27</v>
      </c>
      <c r="E47" s="21"/>
    </row>
    <row r="48" spans="1:5" ht="34.5" thickBot="1" x14ac:dyDescent="0.3">
      <c r="A48" s="15"/>
      <c r="B48" s="16"/>
      <c r="C48" s="20" t="s">
        <v>76</v>
      </c>
      <c r="D48" s="18" t="s">
        <v>27</v>
      </c>
      <c r="E48" s="21"/>
    </row>
    <row r="49" spans="1:5" ht="57" thickBot="1" x14ac:dyDescent="0.3">
      <c r="A49" s="15"/>
      <c r="B49" s="16"/>
      <c r="C49" s="20" t="s">
        <v>77</v>
      </c>
      <c r="D49" s="18" t="s">
        <v>27</v>
      </c>
      <c r="E49" s="21" t="s">
        <v>38</v>
      </c>
    </row>
    <row r="50" spans="1:5" ht="15.75" thickBot="1" x14ac:dyDescent="0.3">
      <c r="A50" s="15"/>
      <c r="B50" s="16"/>
      <c r="C50" s="20" t="s">
        <v>78</v>
      </c>
      <c r="D50" s="18" t="s">
        <v>27</v>
      </c>
      <c r="E50" s="21" t="s">
        <v>38</v>
      </c>
    </row>
    <row r="51" spans="1:5" ht="34.5" thickBot="1" x14ac:dyDescent="0.3">
      <c r="A51" s="15"/>
      <c r="B51" s="16"/>
      <c r="C51" s="20" t="s">
        <v>79</v>
      </c>
      <c r="D51" s="18" t="s">
        <v>27</v>
      </c>
      <c r="E51" s="21"/>
    </row>
    <row r="52" spans="1:5" ht="45.75" thickBot="1" x14ac:dyDescent="0.3">
      <c r="A52" s="15"/>
      <c r="B52" s="16"/>
      <c r="C52" s="20" t="s">
        <v>80</v>
      </c>
      <c r="D52" s="18" t="s">
        <v>27</v>
      </c>
      <c r="E52" s="21"/>
    </row>
    <row r="53" spans="1:5" ht="77.25" thickBot="1" x14ac:dyDescent="0.3">
      <c r="A53" s="15"/>
      <c r="B53" s="16"/>
      <c r="C53" s="24" t="s">
        <v>81</v>
      </c>
      <c r="D53" s="18" t="s">
        <v>27</v>
      </c>
      <c r="E53" s="21"/>
    </row>
    <row r="54" spans="1:5" ht="79.5" thickBot="1" x14ac:dyDescent="0.3">
      <c r="A54" s="15"/>
      <c r="B54" s="16"/>
      <c r="C54" s="20" t="s">
        <v>82</v>
      </c>
      <c r="D54" s="18" t="s">
        <v>27</v>
      </c>
      <c r="E54" s="21"/>
    </row>
    <row r="55" spans="1:5" ht="23.25" thickBot="1" x14ac:dyDescent="0.3">
      <c r="A55" s="15"/>
      <c r="B55" s="16"/>
      <c r="C55" s="20" t="s">
        <v>83</v>
      </c>
      <c r="D55" s="18" t="s">
        <v>27</v>
      </c>
      <c r="E55" s="21"/>
    </row>
    <row r="56" spans="1:5" ht="57" thickBot="1" x14ac:dyDescent="0.3">
      <c r="A56" s="15"/>
      <c r="B56" s="16"/>
      <c r="C56" s="20" t="s">
        <v>84</v>
      </c>
      <c r="D56" s="18" t="s">
        <v>27</v>
      </c>
      <c r="E56" s="21"/>
    </row>
    <row r="57" spans="1:5" ht="45.75" thickBot="1" x14ac:dyDescent="0.3">
      <c r="A57" s="15"/>
      <c r="B57" s="16"/>
      <c r="C57" s="20" t="s">
        <v>85</v>
      </c>
      <c r="D57" s="18" t="s">
        <v>27</v>
      </c>
      <c r="E57" s="21"/>
    </row>
    <row r="58" spans="1:5" ht="23.25" thickBot="1" x14ac:dyDescent="0.3">
      <c r="A58" s="15"/>
      <c r="B58" s="16"/>
      <c r="C58" s="20" t="s">
        <v>86</v>
      </c>
      <c r="D58" s="18" t="s">
        <v>27</v>
      </c>
      <c r="E58" s="21"/>
    </row>
    <row r="59" spans="1:5" ht="15.75" thickBot="1" x14ac:dyDescent="0.3">
      <c r="A59" s="15"/>
      <c r="B59" s="16"/>
      <c r="C59" s="20" t="s">
        <v>87</v>
      </c>
      <c r="D59" s="18" t="s">
        <v>27</v>
      </c>
      <c r="E59" s="21"/>
    </row>
    <row r="60" spans="1:5" ht="23.25" thickBot="1" x14ac:dyDescent="0.3">
      <c r="A60" s="15"/>
      <c r="B60" s="16"/>
      <c r="C60" s="20" t="s">
        <v>88</v>
      </c>
      <c r="D60" s="18" t="s">
        <v>27</v>
      </c>
      <c r="E60" s="21"/>
    </row>
    <row r="61" spans="1:5" ht="23.25" thickBot="1" x14ac:dyDescent="0.3">
      <c r="A61" s="15"/>
      <c r="B61" s="16"/>
      <c r="C61" s="20" t="s">
        <v>89</v>
      </c>
      <c r="D61" s="18" t="s">
        <v>27</v>
      </c>
      <c r="E61" s="21"/>
    </row>
    <row r="62" spans="1:5" ht="28.5" customHeight="1" thickBot="1" x14ac:dyDescent="0.3">
      <c r="A62" s="2" t="s">
        <v>90</v>
      </c>
      <c r="B62" s="3"/>
      <c r="C62" s="3"/>
      <c r="D62" s="3"/>
      <c r="E62" s="4"/>
    </row>
    <row r="63" spans="1:5" ht="15.75" thickBot="1" x14ac:dyDescent="0.3">
      <c r="A63" s="5" t="s">
        <v>25</v>
      </c>
      <c r="B63" s="6"/>
      <c r="C63" s="6"/>
      <c r="D63" s="6"/>
      <c r="E63" s="7"/>
    </row>
    <row r="64" spans="1:5" ht="56.25" customHeight="1" thickBot="1" x14ac:dyDescent="0.3">
      <c r="A64" s="8"/>
      <c r="B64" s="9"/>
      <c r="C64" s="10" t="s">
        <v>91</v>
      </c>
      <c r="D64" s="18" t="s">
        <v>27</v>
      </c>
      <c r="E64" s="11"/>
    </row>
    <row r="65" spans="1:5" ht="93" customHeight="1" thickBot="1" x14ac:dyDescent="0.3">
      <c r="A65" s="8"/>
      <c r="B65" s="9"/>
      <c r="C65" s="10" t="s">
        <v>122</v>
      </c>
      <c r="D65" s="18" t="s">
        <v>27</v>
      </c>
      <c r="E65" s="11"/>
    </row>
    <row r="66" spans="1:5" ht="15.75" customHeight="1" thickBot="1" x14ac:dyDescent="0.3">
      <c r="A66" s="5" t="s">
        <v>92</v>
      </c>
      <c r="B66" s="6"/>
      <c r="C66" s="6"/>
      <c r="D66" s="6"/>
      <c r="E66" s="7"/>
    </row>
    <row r="67" spans="1:5" ht="170.25" customHeight="1" thickBot="1" x14ac:dyDescent="0.3">
      <c r="A67" s="25"/>
      <c r="B67" s="15" t="s">
        <v>93</v>
      </c>
      <c r="C67" s="15" t="s">
        <v>93</v>
      </c>
      <c r="D67" s="18" t="s">
        <v>27</v>
      </c>
      <c r="E67" s="21" t="s">
        <v>38</v>
      </c>
    </row>
    <row r="68" spans="1:5" ht="33.75" customHeight="1" thickBot="1" x14ac:dyDescent="0.3">
      <c r="A68" s="25"/>
      <c r="B68" s="26" t="s">
        <v>94</v>
      </c>
      <c r="C68" s="26" t="s">
        <v>94</v>
      </c>
      <c r="D68" s="18"/>
      <c r="E68" s="21"/>
    </row>
    <row r="69" spans="1:5" ht="22.5" customHeight="1" thickBot="1" x14ac:dyDescent="0.3">
      <c r="A69" s="25"/>
      <c r="B69" s="26" t="s">
        <v>95</v>
      </c>
      <c r="C69" s="26" t="s">
        <v>95</v>
      </c>
      <c r="D69" s="18"/>
      <c r="E69" s="21"/>
    </row>
    <row r="70" spans="1:5" ht="57.75" customHeight="1" thickBot="1" x14ac:dyDescent="0.3">
      <c r="A70" s="2" t="s">
        <v>96</v>
      </c>
      <c r="B70" s="3"/>
      <c r="C70" s="3"/>
      <c r="D70" s="3"/>
      <c r="E70" s="4"/>
    </row>
    <row r="71" spans="1:5" ht="15.75" thickBot="1" x14ac:dyDescent="0.3">
      <c r="A71" s="25"/>
      <c r="B71" s="26" t="s">
        <v>97</v>
      </c>
      <c r="C71" s="26" t="s">
        <v>97</v>
      </c>
      <c r="D71" s="18" t="s">
        <v>27</v>
      </c>
      <c r="E71" s="21" t="s">
        <v>98</v>
      </c>
    </row>
    <row r="72" spans="1:5" ht="15.75" thickBot="1" x14ac:dyDescent="0.3">
      <c r="A72" s="25"/>
      <c r="B72" s="26" t="s">
        <v>99</v>
      </c>
      <c r="C72" s="26" t="s">
        <v>99</v>
      </c>
      <c r="D72" s="18" t="s">
        <v>27</v>
      </c>
      <c r="E72" s="21" t="s">
        <v>100</v>
      </c>
    </row>
    <row r="73" spans="1:5" ht="22.5" customHeight="1" thickBot="1" x14ac:dyDescent="0.3">
      <c r="A73" s="25"/>
      <c r="B73" s="26" t="s">
        <v>101</v>
      </c>
      <c r="C73" s="26" t="s">
        <v>101</v>
      </c>
      <c r="D73" s="18" t="s">
        <v>27</v>
      </c>
      <c r="E73" s="21" t="s">
        <v>47</v>
      </c>
    </row>
    <row r="74" spans="1:5" ht="15.75" thickBot="1" x14ac:dyDescent="0.3">
      <c r="A74" s="25"/>
      <c r="B74" s="26" t="s">
        <v>102</v>
      </c>
      <c r="C74" s="26" t="s">
        <v>102</v>
      </c>
      <c r="D74" s="18" t="s">
        <v>27</v>
      </c>
      <c r="E74" s="21" t="s">
        <v>103</v>
      </c>
    </row>
    <row r="75" spans="1:5" ht="33.75" customHeight="1" thickBot="1" x14ac:dyDescent="0.3">
      <c r="A75" s="25"/>
      <c r="B75" s="26" t="s">
        <v>104</v>
      </c>
      <c r="C75" s="26" t="s">
        <v>104</v>
      </c>
      <c r="D75" s="18" t="s">
        <v>27</v>
      </c>
      <c r="E75" s="21" t="s">
        <v>105</v>
      </c>
    </row>
    <row r="76" spans="1:5" ht="15.75" customHeight="1" thickBot="1" x14ac:dyDescent="0.3">
      <c r="A76" s="25"/>
      <c r="B76" s="26" t="s">
        <v>106</v>
      </c>
      <c r="C76" s="26" t="s">
        <v>106</v>
      </c>
      <c r="D76" s="18" t="s">
        <v>27</v>
      </c>
      <c r="E76" s="21" t="s">
        <v>29</v>
      </c>
    </row>
    <row r="77" spans="1:5" ht="15.75" customHeight="1" thickBot="1" x14ac:dyDescent="0.3">
      <c r="A77" s="25"/>
      <c r="B77" s="26" t="s">
        <v>107</v>
      </c>
      <c r="C77" s="26" t="s">
        <v>107</v>
      </c>
      <c r="D77" s="18" t="s">
        <v>27</v>
      </c>
      <c r="E77" s="21"/>
    </row>
    <row r="78" spans="1:5" ht="15.75" customHeight="1" thickBot="1" x14ac:dyDescent="0.3">
      <c r="A78" s="25"/>
      <c r="B78" s="26" t="s">
        <v>108</v>
      </c>
      <c r="C78" s="26" t="s">
        <v>108</v>
      </c>
      <c r="D78" s="18" t="s">
        <v>27</v>
      </c>
      <c r="E78" s="21" t="s">
        <v>105</v>
      </c>
    </row>
    <row r="79" spans="1:5" ht="45" customHeight="1" thickBot="1" x14ac:dyDescent="0.3">
      <c r="A79" s="25"/>
      <c r="B79" s="26" t="s">
        <v>109</v>
      </c>
      <c r="C79" s="26" t="s">
        <v>109</v>
      </c>
      <c r="D79" s="18" t="s">
        <v>27</v>
      </c>
      <c r="E79" s="21" t="s">
        <v>103</v>
      </c>
    </row>
    <row r="80" spans="1:5" ht="123.75" customHeight="1" thickBot="1" x14ac:dyDescent="0.3">
      <c r="A80" s="25"/>
      <c r="B80" s="26" t="s">
        <v>110</v>
      </c>
      <c r="C80" s="26" t="s">
        <v>110</v>
      </c>
      <c r="D80" s="18" t="s">
        <v>27</v>
      </c>
      <c r="E80" s="21"/>
    </row>
    <row r="81" spans="1:5" ht="22.5" customHeight="1" thickBot="1" x14ac:dyDescent="0.3">
      <c r="A81" s="25"/>
      <c r="B81" s="26" t="s">
        <v>111</v>
      </c>
      <c r="C81" s="26" t="s">
        <v>111</v>
      </c>
      <c r="D81" s="18" t="s">
        <v>27</v>
      </c>
      <c r="E81" s="21" t="s">
        <v>105</v>
      </c>
    </row>
    <row r="82" spans="1:5" ht="71.25" customHeight="1" thickBot="1" x14ac:dyDescent="0.3">
      <c r="A82" s="2" t="s">
        <v>112</v>
      </c>
      <c r="B82" s="3"/>
      <c r="C82" s="3"/>
      <c r="D82" s="3"/>
      <c r="E82" s="4"/>
    </row>
    <row r="83" spans="1:5" ht="28.5" customHeight="1" thickBot="1" x14ac:dyDescent="0.3">
      <c r="A83" s="2" t="s">
        <v>113</v>
      </c>
      <c r="B83" s="3"/>
      <c r="C83" s="3"/>
      <c r="D83" s="3"/>
      <c r="E83" s="4"/>
    </row>
    <row r="84" spans="1:5" ht="42.75" customHeight="1" thickBot="1" x14ac:dyDescent="0.3">
      <c r="A84" s="2" t="s">
        <v>114</v>
      </c>
      <c r="B84" s="3"/>
      <c r="C84" s="3"/>
      <c r="D84" s="3"/>
      <c r="E84" s="4"/>
    </row>
    <row r="85" spans="1:5" ht="101.25" customHeight="1" thickBot="1" x14ac:dyDescent="0.3">
      <c r="A85" s="14"/>
      <c r="B85" s="27" t="s">
        <v>115</v>
      </c>
      <c r="C85" s="27" t="s">
        <v>115</v>
      </c>
      <c r="D85" s="11" t="s">
        <v>27</v>
      </c>
      <c r="E85" s="11" t="s">
        <v>47</v>
      </c>
    </row>
    <row r="86" spans="1:5" ht="45" customHeight="1" thickBot="1" x14ac:dyDescent="0.3">
      <c r="A86" s="25"/>
      <c r="B86" s="26" t="s">
        <v>116</v>
      </c>
      <c r="C86" s="26" t="s">
        <v>116</v>
      </c>
      <c r="D86" s="18" t="s">
        <v>27</v>
      </c>
      <c r="E86" s="21"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0"/>
  <sheetViews>
    <sheetView zoomScaleNormal="100" workbookViewId="0">
      <selection activeCell="B38" sqref="B38"/>
    </sheetView>
  </sheetViews>
  <sheetFormatPr defaultRowHeight="15" x14ac:dyDescent="0.25"/>
  <cols>
    <col min="1" max="1" width="8.28515625" customWidth="1"/>
    <col min="2" max="2" width="33.42578125" bestFit="1" customWidth="1"/>
    <col min="3" max="3" width="119.5703125" customWidth="1"/>
    <col min="4" max="4" width="52.42578125" customWidth="1"/>
  </cols>
  <sheetData>
    <row r="1" spans="2:4" x14ac:dyDescent="0.25">
      <c r="C1" t="s">
        <v>131</v>
      </c>
      <c r="D1" t="s">
        <v>151</v>
      </c>
    </row>
    <row r="2" spans="2:4" x14ac:dyDescent="0.25">
      <c r="B2" t="s">
        <v>126</v>
      </c>
      <c r="C2" t="s">
        <v>136</v>
      </c>
      <c r="D2" t="s">
        <v>152</v>
      </c>
    </row>
    <row r="3" spans="2:4" x14ac:dyDescent="0.25">
      <c r="B3" t="s">
        <v>127</v>
      </c>
      <c r="C3" t="s">
        <v>137</v>
      </c>
      <c r="D3" t="s">
        <v>153</v>
      </c>
    </row>
    <row r="4" spans="2:4" x14ac:dyDescent="0.25">
      <c r="B4" t="s">
        <v>128</v>
      </c>
      <c r="C4" t="s">
        <v>138</v>
      </c>
      <c r="D4" t="s">
        <v>154</v>
      </c>
    </row>
    <row r="5" spans="2:4" x14ac:dyDescent="0.25">
      <c r="C5" t="s">
        <v>139</v>
      </c>
      <c r="D5" t="s">
        <v>155</v>
      </c>
    </row>
    <row r="6" spans="2:4" x14ac:dyDescent="0.25">
      <c r="C6" t="s">
        <v>140</v>
      </c>
      <c r="D6" t="s">
        <v>156</v>
      </c>
    </row>
    <row r="7" spans="2:4" x14ac:dyDescent="0.25">
      <c r="C7" t="s">
        <v>141</v>
      </c>
      <c r="D7" t="s">
        <v>157</v>
      </c>
    </row>
    <row r="8" spans="2:4" x14ac:dyDescent="0.25">
      <c r="C8" t="s">
        <v>142</v>
      </c>
      <c r="D8" t="s">
        <v>158</v>
      </c>
    </row>
    <row r="9" spans="2:4" x14ac:dyDescent="0.25">
      <c r="C9" t="s">
        <v>143</v>
      </c>
      <c r="D9" t="s">
        <v>159</v>
      </c>
    </row>
    <row r="10" spans="2:4" x14ac:dyDescent="0.25">
      <c r="C10" t="s">
        <v>144</v>
      </c>
      <c r="D10" t="s">
        <v>160</v>
      </c>
    </row>
    <row r="11" spans="2:4" x14ac:dyDescent="0.25">
      <c r="C11" t="s">
        <v>132</v>
      </c>
      <c r="D11" t="s">
        <v>161</v>
      </c>
    </row>
    <row r="12" spans="2:4" x14ac:dyDescent="0.25">
      <c r="C12" t="s">
        <v>133</v>
      </c>
      <c r="D12" t="s">
        <v>162</v>
      </c>
    </row>
    <row r="13" spans="2:4" x14ac:dyDescent="0.25">
      <c r="C13" t="s">
        <v>145</v>
      </c>
      <c r="D13" t="s">
        <v>163</v>
      </c>
    </row>
    <row r="14" spans="2:4" x14ac:dyDescent="0.25">
      <c r="C14" t="s">
        <v>146</v>
      </c>
      <c r="D14" t="s">
        <v>164</v>
      </c>
    </row>
    <row r="15" spans="2:4" x14ac:dyDescent="0.25">
      <c r="C15" t="s">
        <v>147</v>
      </c>
      <c r="D15" t="s">
        <v>165</v>
      </c>
    </row>
    <row r="16" spans="2:4" x14ac:dyDescent="0.25">
      <c r="C16" t="s">
        <v>134</v>
      </c>
      <c r="D16" t="s">
        <v>166</v>
      </c>
    </row>
    <row r="17" spans="3:4" x14ac:dyDescent="0.25">
      <c r="C17" t="s">
        <v>148</v>
      </c>
      <c r="D17" t="s">
        <v>167</v>
      </c>
    </row>
    <row r="18" spans="3:4" x14ac:dyDescent="0.25">
      <c r="C18" t="s">
        <v>149</v>
      </c>
      <c r="D18" t="s">
        <v>168</v>
      </c>
    </row>
    <row r="19" spans="3:4" x14ac:dyDescent="0.25">
      <c r="C19" t="s">
        <v>150</v>
      </c>
      <c r="D19" t="s">
        <v>169</v>
      </c>
    </row>
    <row r="20" spans="3:4" x14ac:dyDescent="0.25">
      <c r="C20" t="s">
        <v>135</v>
      </c>
      <c r="D20" t="s">
        <v>170</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F2C213-C96E-4AA0-9B4E-231D2768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29DAE54-0E85-43EA-939F-4A90DAECDD07}">
  <ds:schemaRefs>
    <ds:schemaRef ds:uri="http://purl.org/dc/dcmitype/"/>
    <ds:schemaRef ds:uri="http://purl.org/dc/elements/1.1/"/>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135F161-01DB-45FC-85FD-5E914C01B8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9</vt:i4>
      </vt:variant>
    </vt:vector>
  </HeadingPairs>
  <TitlesOfParts>
    <vt:vector size="13" baseType="lpstr">
      <vt:lpstr>upute</vt:lpstr>
      <vt:lpstr> PLAN NABAVE-TTIP</vt:lpstr>
      <vt:lpstr>Sheet1</vt:lpstr>
      <vt:lpstr>Sheet3</vt:lpstr>
      <vt:lpstr>građenje.životinje</vt:lpstr>
      <vt:lpstr>' PLAN NABAVE-TTIP'!Podrucje_ispisa</vt:lpstr>
      <vt:lpstr>sp.mehanizacija</vt:lpstr>
      <vt:lpstr>sp.ostalo</vt:lpstr>
      <vt:lpstr>sp.ostalo.oprema</vt:lpstr>
      <vt:lpstr>sp.uređenje</vt:lpstr>
      <vt:lpstr>životinje.gradnja</vt:lpstr>
      <vt:lpstr>životinje.građenje</vt:lpstr>
      <vt:lpstr>životinje.oprema</vt:lpstr>
    </vt:vector>
  </TitlesOfParts>
  <Company>APPRRR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LAG</cp:lastModifiedBy>
  <cp:lastPrinted>2019-07-16T08:26:40Z</cp:lastPrinted>
  <dcterms:created xsi:type="dcterms:W3CDTF">2017-03-28T13:44:12Z</dcterms:created>
  <dcterms:modified xsi:type="dcterms:W3CDTF">2022-02-14T12:53:43Z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0x010100612CDD6D1B44EB42A7FA200D7579832C</vt:lpwstr>
  </property>
</Properties>
</file>