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codeName="{4D1C537B-E38A-612A-F078-A93A15B4B7F4}"/>
  <workbookPr codeName="ThisWorkbook"/>
  <mc:AlternateContent xmlns:mc="http://schemas.openxmlformats.org/markup-compatibility/2006">
    <mc:Choice Requires="x15">
      <x15ac:absPath xmlns:x15ac="http://schemas.microsoft.com/office/spreadsheetml/2010/11/ac" url="C:\Users\lagmo\Desktop\1. IZMJENA_641 LRS LAG_05_05_2021\OBRASCI\"/>
    </mc:Choice>
  </mc:AlternateContent>
  <xr:revisionPtr revIDLastSave="0" documentId="13_ncr:1_{8491EEC5-7E63-4F66-891A-DC2BD38CE4C4}" xr6:coauthVersionLast="47" xr6:coauthVersionMax="47" xr10:uidLastSave="{00000000-0000-0000-0000-000000000000}"/>
  <bookViews>
    <workbookView xWindow="-120" yWindow="-120" windowWidth="29040" windowHeight="15840" tabRatio="872" xr2:uid="{00000000-000D-0000-FFFF-FFFF00000000}"/>
  </bookViews>
  <sheets>
    <sheet name=" PLAN NABAVE-TTIP" sheetId="1" r:id="rId1"/>
    <sheet name="Sheet1" sheetId="19" r:id="rId2"/>
    <sheet name="UPUTE" sheetId="17" state="hidden" r:id="rId3"/>
    <sheet name="LPT" sheetId="18" state="hidden" r:id="rId4"/>
  </sheets>
  <functionGroups builtInGroupCount="19"/>
  <externalReferences>
    <externalReference r:id="rId5"/>
  </externalReferences>
  <definedNames>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_xlnm.Print_Area" localSheetId="0">' PLAN NABAVE-TTIP'!$A$2:$I$90</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 r="I5" i="1" l="1"/>
  <c r="I81" i="1"/>
  <c r="I80" i="1"/>
  <c r="D81" i="1"/>
  <c r="D80" i="1"/>
  <c r="D49" i="1"/>
  <c r="I77" i="1" l="1"/>
  <c r="I58" i="1"/>
  <c r="I55" i="1"/>
  <c r="I52" i="1"/>
  <c r="I49" i="1"/>
  <c r="D67" i="1" l="1"/>
  <c r="I67" i="1"/>
  <c r="J47" i="1" l="1"/>
  <c r="J48" i="1"/>
  <c r="V46" i="1"/>
  <c r="U46" i="1"/>
  <c r="V5" i="1"/>
  <c r="U5" i="1"/>
  <c r="D46" i="1" l="1"/>
  <c r="D68" i="1" l="1"/>
  <c r="V58" i="1"/>
  <c r="U58" i="1"/>
  <c r="V55" i="1"/>
  <c r="U55" i="1"/>
  <c r="V52" i="1"/>
  <c r="U52" i="1"/>
  <c r="V49" i="1"/>
  <c r="U49" i="1"/>
  <c r="D58" i="1" l="1"/>
  <c r="D55" i="1"/>
  <c r="D52" i="1" l="1"/>
  <c r="D71" i="1" l="1"/>
  <c r="D86" i="1"/>
  <c r="D70" i="1"/>
  <c r="D72" i="1" l="1"/>
  <c r="D73" i="1" s="1"/>
  <c r="D74" i="1" s="1"/>
  <c r="D82" i="1" s="1"/>
  <c r="D84" i="1" s="1"/>
  <c r="D88" i="1" l="1"/>
  <c r="D89" i="1" s="1"/>
  <c r="D87" i="1"/>
  <c r="I46" i="1"/>
  <c r="I68" i="1" l="1"/>
  <c r="I71" i="1" s="1"/>
  <c r="I86" i="1"/>
  <c r="I69" i="1" l="1"/>
  <c r="I70" i="1"/>
  <c r="J50" i="1"/>
  <c r="J54" i="1"/>
  <c r="J53" i="1"/>
  <c r="J51" i="1"/>
  <c r="I72" i="1"/>
  <c r="I73" i="1" l="1"/>
  <c r="I74" i="1" s="1"/>
  <c r="J57" i="1"/>
  <c r="J56" i="1"/>
  <c r="I75" i="1" l="1"/>
  <c r="I78" i="1" l="1"/>
  <c r="I79" i="1" s="1"/>
  <c r="K45" i="1" s="1"/>
  <c r="M45" i="1" s="1"/>
  <c r="O45" i="1" l="1"/>
  <c r="P45" i="1" s="1"/>
  <c r="K38" i="1"/>
  <c r="M38" i="1" s="1"/>
  <c r="K21" i="1"/>
  <c r="M21" i="1" s="1"/>
  <c r="O21" i="1" s="1"/>
  <c r="P21" i="1" s="1"/>
  <c r="K25" i="1"/>
  <c r="M25" i="1" s="1"/>
  <c r="O25" i="1" s="1"/>
  <c r="P25" i="1" s="1"/>
  <c r="K29" i="1"/>
  <c r="M29" i="1" s="1"/>
  <c r="O29" i="1" s="1"/>
  <c r="P29" i="1" s="1"/>
  <c r="K11" i="1"/>
  <c r="M11" i="1" s="1"/>
  <c r="K15" i="1"/>
  <c r="M15" i="1" s="1"/>
  <c r="K22" i="1"/>
  <c r="M22" i="1" s="1"/>
  <c r="O22" i="1" s="1"/>
  <c r="P22" i="1" s="1"/>
  <c r="K26" i="1"/>
  <c r="M26" i="1" s="1"/>
  <c r="O26" i="1" s="1"/>
  <c r="P26" i="1" s="1"/>
  <c r="K12" i="1"/>
  <c r="M12" i="1" s="1"/>
  <c r="K16" i="1"/>
  <c r="M16" i="1" s="1"/>
  <c r="K41" i="1"/>
  <c r="M41" i="1" s="1"/>
  <c r="K23" i="1"/>
  <c r="M23" i="1" s="1"/>
  <c r="O23" i="1" s="1"/>
  <c r="P23" i="1" s="1"/>
  <c r="K27" i="1"/>
  <c r="M27" i="1" s="1"/>
  <c r="O27" i="1" s="1"/>
  <c r="P27" i="1" s="1"/>
  <c r="K13" i="1"/>
  <c r="M13" i="1" s="1"/>
  <c r="K17" i="1"/>
  <c r="M17" i="1" s="1"/>
  <c r="K44" i="1"/>
  <c r="M44" i="1" s="1"/>
  <c r="K42" i="1"/>
  <c r="M42" i="1" s="1"/>
  <c r="K37" i="1"/>
  <c r="M37" i="1" s="1"/>
  <c r="K24" i="1"/>
  <c r="M24" i="1" s="1"/>
  <c r="K28" i="1"/>
  <c r="M28" i="1" s="1"/>
  <c r="O28" i="1" s="1"/>
  <c r="P28" i="1" s="1"/>
  <c r="K10" i="1"/>
  <c r="M10" i="1" s="1"/>
  <c r="K14" i="1"/>
  <c r="M14" i="1" s="1"/>
  <c r="K18" i="1"/>
  <c r="M18" i="1" s="1"/>
  <c r="O18" i="1" s="1"/>
  <c r="P18" i="1" s="1"/>
  <c r="K20" i="1"/>
  <c r="M20" i="1" s="1"/>
  <c r="O20" i="1" s="1"/>
  <c r="P20" i="1" s="1"/>
  <c r="K40" i="1"/>
  <c r="M40" i="1" s="1"/>
  <c r="K36" i="1"/>
  <c r="K51" i="1"/>
  <c r="M51" i="1" s="1"/>
  <c r="O51" i="1" s="1"/>
  <c r="P51" i="1" s="1"/>
  <c r="K56" i="1"/>
  <c r="M56" i="1" s="1"/>
  <c r="O56" i="1" s="1"/>
  <c r="P56" i="1" s="1"/>
  <c r="K53" i="1"/>
  <c r="M53" i="1" s="1"/>
  <c r="O53" i="1" s="1"/>
  <c r="P53" i="1" s="1"/>
  <c r="K47" i="1"/>
  <c r="M47" i="1" s="1"/>
  <c r="O47" i="1" s="1"/>
  <c r="P47" i="1" s="1"/>
  <c r="K50" i="1"/>
  <c r="M50" i="1" s="1"/>
  <c r="O50" i="1" s="1"/>
  <c r="P50" i="1" s="1"/>
  <c r="K33" i="1"/>
  <c r="M33" i="1" s="1"/>
  <c r="O33" i="1" s="1"/>
  <c r="P33" i="1" s="1"/>
  <c r="K57" i="1"/>
  <c r="M57" i="1" s="1"/>
  <c r="O57" i="1" s="1"/>
  <c r="P57" i="1" s="1"/>
  <c r="K31" i="1"/>
  <c r="M31" i="1" s="1"/>
  <c r="O31" i="1" s="1"/>
  <c r="P31" i="1" s="1"/>
  <c r="O38" i="1"/>
  <c r="P38" i="1" s="1"/>
  <c r="K32" i="1"/>
  <c r="M32" i="1" s="1"/>
  <c r="O32" i="1" s="1"/>
  <c r="P32" i="1" s="1"/>
  <c r="K54" i="1"/>
  <c r="M54" i="1" s="1"/>
  <c r="O54" i="1" s="1"/>
  <c r="P54" i="1" s="1"/>
  <c r="O37" i="1"/>
  <c r="P37" i="1" s="1"/>
  <c r="K48" i="1"/>
  <c r="M48" i="1" s="1"/>
  <c r="O48" i="1" s="1"/>
  <c r="P48" i="1" s="1"/>
  <c r="K9" i="1"/>
  <c r="M9" i="1" s="1"/>
  <c r="O9" i="1" s="1"/>
  <c r="P9" i="1" s="1"/>
  <c r="Z37" i="1"/>
  <c r="P49" i="1" l="1"/>
  <c r="O41" i="1"/>
  <c r="P41" i="1" s="1"/>
  <c r="O44" i="1"/>
  <c r="P44" i="1" s="1"/>
  <c r="O24" i="1"/>
  <c r="P24" i="1" s="1"/>
  <c r="O17" i="1"/>
  <c r="P17" i="1" s="1"/>
  <c r="M36" i="1"/>
  <c r="O36" i="1" s="1"/>
  <c r="P36" i="1" s="1"/>
  <c r="O14" i="1"/>
  <c r="P14" i="1" s="1"/>
  <c r="O13" i="1"/>
  <c r="P13" i="1" s="1"/>
  <c r="O16" i="1"/>
  <c r="P16" i="1" s="1"/>
  <c r="O15" i="1"/>
  <c r="P15" i="1" s="1"/>
  <c r="O42" i="1"/>
  <c r="P42" i="1" s="1"/>
  <c r="O40" i="1"/>
  <c r="P40" i="1" s="1"/>
  <c r="O10" i="1"/>
  <c r="P10" i="1" s="1"/>
  <c r="O12" i="1"/>
  <c r="P12" i="1" s="1"/>
  <c r="O11" i="1"/>
  <c r="P11" i="1" s="1"/>
  <c r="P55" i="1"/>
  <c r="P52" i="1"/>
  <c r="P46" i="1"/>
  <c r="P5" i="1" l="1"/>
  <c r="I82" i="1" s="1"/>
  <c r="I84" i="1" s="1"/>
  <c r="I85" i="1" l="1"/>
  <c r="I88" i="1" s="1"/>
  <c r="I89" i="1" s="1"/>
  <c r="I87" i="1" l="1"/>
</calcChain>
</file>

<file path=xl/sharedStrings.xml><?xml version="1.0" encoding="utf-8"?>
<sst xmlns="http://schemas.openxmlformats.org/spreadsheetml/2006/main" count="482" uniqueCount="468">
  <si>
    <t>A</t>
  </si>
  <si>
    <t>B</t>
  </si>
  <si>
    <t>C</t>
  </si>
  <si>
    <t>D</t>
  </si>
  <si>
    <t>E</t>
  </si>
  <si>
    <t>F</t>
  </si>
  <si>
    <t>H</t>
  </si>
  <si>
    <t>I</t>
  </si>
  <si>
    <t>J</t>
  </si>
  <si>
    <t>K</t>
  </si>
  <si>
    <t>L</t>
  </si>
  <si>
    <t>M</t>
  </si>
  <si>
    <t>N</t>
  </si>
  <si>
    <t>O</t>
  </si>
  <si>
    <t>P</t>
  </si>
  <si>
    <t>R</t>
  </si>
  <si>
    <t>Naziv ponuditelja</t>
  </si>
  <si>
    <t>Datum odabrane  ponude</t>
  </si>
  <si>
    <t>Broj odabrane ponude</t>
  </si>
  <si>
    <t>AA</t>
  </si>
  <si>
    <t>W</t>
  </si>
  <si>
    <t>Q</t>
  </si>
  <si>
    <t>X</t>
  </si>
  <si>
    <t>Naziva troška prema ponudi</t>
  </si>
  <si>
    <t>RED</t>
  </si>
  <si>
    <t>Z</t>
  </si>
  <si>
    <t>Y</t>
  </si>
  <si>
    <t>Opremanje</t>
  </si>
  <si>
    <t>Troškovi pripreme dokumentacije</t>
  </si>
  <si>
    <t>Troškovi pripreme poslovnog plana</t>
  </si>
  <si>
    <t>Kod troška</t>
  </si>
  <si>
    <t xml:space="preserve">Naziv prihvatljivog troška </t>
  </si>
  <si>
    <t xml:space="preserve">NAPOMENA: </t>
  </si>
  <si>
    <r>
      <t xml:space="preserve">NAJVIŠI IZNOS TROŠKOVA KUPNJE POLJOPRIVREDNOG ZEMLJIŠTA I  OBJEKATA (do 10% od ukupnog iznosa prihvatljivih troškova bez općih troškova)
Pojašnjenje:  </t>
    </r>
    <r>
      <rPr>
        <i/>
        <sz val="11"/>
        <rFont val="Calibri"/>
        <family val="2"/>
        <charset val="238"/>
        <scheme val="minor"/>
      </rPr>
      <t xml:space="preserve"> Red A * 10% </t>
    </r>
  </si>
  <si>
    <r>
      <t xml:space="preserve">UKUPAN IZNOS PRIHVATLJIVIH TROŠKOVA BEZ OPĆIH TROŠKOVA                                                                                                                                                                                                                                                                              
</t>
    </r>
    <r>
      <rPr>
        <b/>
        <i/>
        <sz val="11"/>
        <rFont val="Calibri"/>
        <family val="2"/>
        <charset val="238"/>
        <scheme val="minor"/>
      </rPr>
      <t>Pojašnjenje:</t>
    </r>
    <r>
      <rPr>
        <i/>
        <sz val="11"/>
        <rFont val="Calibri"/>
        <family val="2"/>
        <charset val="238"/>
        <scheme val="minor"/>
      </rPr>
      <t xml:space="preserve"> Red A  +  (manji od redova  I  ili  B) </t>
    </r>
  </si>
  <si>
    <t>V</t>
  </si>
  <si>
    <r>
      <t xml:space="preserve">PRIHVATLJIVI IZNOS TROŠKOVA PRIPREME PROJEKTNO - TEHNIČKE DOKUMENTACIJE, GEODETSKIH USLUGA, ELABORATA I  NADZORA    
</t>
    </r>
    <r>
      <rPr>
        <b/>
        <i/>
        <sz val="11"/>
        <rFont val="Calibri"/>
        <family val="2"/>
        <charset val="238"/>
        <scheme val="minor"/>
      </rPr>
      <t>Pojašnjenje:</t>
    </r>
    <r>
      <rPr>
        <i/>
        <sz val="11"/>
        <rFont val="Calibri"/>
        <family val="2"/>
        <charset val="238"/>
        <scheme val="minor"/>
      </rPr>
      <t xml:space="preserve"> Red E, ali ne veći od</t>
    </r>
    <r>
      <rPr>
        <sz val="11"/>
        <rFont val="Calibri"/>
        <family val="2"/>
        <charset val="238"/>
      </rPr>
      <t xml:space="preserve"> </t>
    </r>
    <r>
      <rPr>
        <i/>
        <sz val="11"/>
        <rFont val="Calibri"/>
        <family val="2"/>
        <charset val="238"/>
        <scheme val="minor"/>
      </rPr>
      <t>(10%* Red J)  -  (Red L  + Red M)</t>
    </r>
    <r>
      <rPr>
        <b/>
        <sz val="11"/>
        <rFont val="Calibri"/>
        <family val="2"/>
        <charset val="238"/>
        <scheme val="minor"/>
      </rPr>
      <t xml:space="preserve">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</si>
  <si>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Zbroj iznosa iz redova L, M i N</t>
    </r>
  </si>
  <si>
    <r>
      <t xml:space="preserve">UKUPNI IZNOS PRIHVATLJIVOG ULAGANJA
</t>
    </r>
    <r>
      <rPr>
        <b/>
        <i/>
        <sz val="11"/>
        <color theme="1"/>
        <rFont val="Calibri"/>
        <family val="2"/>
        <charset val="238"/>
        <scheme val="minor"/>
      </rPr>
      <t xml:space="preserve">Pojašnjenje: </t>
    </r>
    <r>
      <rPr>
        <i/>
        <sz val="11"/>
        <color theme="1"/>
        <rFont val="Calibri"/>
        <family val="2"/>
        <scheme val="minor"/>
      </rPr>
      <t>Zbrojiti iznose iz redova J i O</t>
    </r>
  </si>
  <si>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</si>
  <si>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Tečajna lista - ECB</t>
  </si>
  <si>
    <t xml:space="preserve">Dobavljač/
br. Računa/
Kupoprodajni ugovor </t>
  </si>
  <si>
    <t>Jedinica mjere</t>
  </si>
  <si>
    <t>Količina</t>
  </si>
  <si>
    <t xml:space="preserve">Jedinična cijena </t>
  </si>
  <si>
    <r>
      <t xml:space="preserve">FAZA III  </t>
    </r>
    <r>
      <rPr>
        <sz val="14"/>
        <color theme="0" tint="-4.9989318521683403E-2"/>
        <rFont val="Calibri"/>
        <family val="2"/>
        <charset val="238"/>
        <scheme val="minor"/>
      </rPr>
      <t xml:space="preserve">- </t>
    </r>
    <r>
      <rPr>
        <i/>
        <sz val="14"/>
        <color theme="0" tint="-4.9989318521683403E-2"/>
        <rFont val="Calibri"/>
        <family val="2"/>
        <charset val="238"/>
        <scheme val="minor"/>
      </rPr>
      <t xml:space="preserve">Zahtjev za isplatu  </t>
    </r>
    <r>
      <rPr>
        <sz val="14"/>
        <color theme="0" tint="-4.9989318521683403E-2"/>
        <rFont val="Calibri"/>
        <family val="2"/>
        <charset val="238"/>
        <scheme val="minor"/>
      </rPr>
      <t xml:space="preserve"> </t>
    </r>
    <r>
      <rPr>
        <b/>
        <sz val="14"/>
        <color theme="0" tint="-4.9989318521683403E-2"/>
        <rFont val="Calibri"/>
        <family val="2"/>
        <scheme val="minor"/>
      </rPr>
      <t xml:space="preserve">
"TABLICA TROŠKOVA I IZRAČUNA POTPORE"</t>
    </r>
  </si>
  <si>
    <t>LEGENDA:</t>
  </si>
  <si>
    <t>* bijela polja su namijenjena popunjavanju</t>
  </si>
  <si>
    <t>* polja obojana drugim bojama su zaključana i nisu namjenjena popunjavanju</t>
  </si>
  <si>
    <t>AB</t>
  </si>
  <si>
    <t>AC</t>
  </si>
  <si>
    <t>OBAVEZAN UNOS !!!</t>
  </si>
  <si>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</si>
  <si>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</si>
  <si>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</si>
  <si>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</si>
  <si>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</si>
  <si>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</si>
  <si>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</si>
  <si>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</si>
  <si>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</si>
  <si>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</si>
  <si>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t>Ukupan iznos prihvatljivih troškova bez općih troškova i kupnje zemljišta/objekata radi realizacije projekta</t>
  </si>
  <si>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</si>
  <si>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</si>
  <si>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t>Ukupna vrijednost po stavci (oprema/
prihvatljivi izdaci)</t>
  </si>
  <si>
    <t>Ukupna vrijednost po stavci (oprema/
prihvatljivi izdaci
u valuti )</t>
  </si>
  <si>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</si>
  <si>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Građenje</t>
  </si>
  <si>
    <t xml:space="preserve">Opremanje </t>
  </si>
  <si>
    <t>Kupnja zemljišta i objekata radi realizacije projekta, do 10% vrijednosti ukupno prihvatljivih troškova projekta (bez općih troškova), ako se ulaganje provodi sukladno važećim propisima kojima se uređuje gradnja, uz mogućnost kupnje prije podnošenja prijave projekta, ali ne prije 1. siječnja 2014. godine</t>
  </si>
  <si>
    <r>
      <t xml:space="preserve">TEČAJ UTVRĐEN OD EUROPSKE KOMISIJE ZA 1. SIJEČNJA GODINE U KOJOJ SE DONOSI ODLUKA 
</t>
    </r>
    <r>
      <rPr>
        <b/>
        <i/>
        <sz val="11"/>
        <rFont val="Calibri"/>
        <family val="2"/>
        <charset val="238"/>
        <scheme val="minor"/>
      </rPr>
      <t>Pojašnjenje:</t>
    </r>
    <r>
      <rPr>
        <i/>
        <sz val="11"/>
        <rFont val="Calibri"/>
        <family val="2"/>
        <charset val="238"/>
        <scheme val="minor"/>
      </rPr>
      <t xml:space="preserve"> 
- Nositelj projekta upisuje tečaj koji je Europska središnja banka odredila prije 1. siječnja godine u kojoj se podnosi prijava projekta
- Agencija za plaćanja upisuje tečaj  koji je Europska središnja banka odredila prije 1. siječnja godine u kojoj je donesena Odluka
- Web adresa za preuzimanje tečaja:</t>
    </r>
  </si>
  <si>
    <t>Faza I - Odabrani LAG</t>
  </si>
  <si>
    <t>Faza II - Agencija za plaćanja</t>
  </si>
  <si>
    <t>Faza III - Agencija za plaćanja</t>
  </si>
  <si>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90%</t>
    </r>
  </si>
  <si>
    <t xml:space="preserve"> LISTA PRIHVATLJIVIH TROŠKOVA ZA TIP OPERACIJE</t>
  </si>
  <si>
    <t>Naziv prihvatljivih troškova</t>
  </si>
  <si>
    <r>
      <t xml:space="preserve">- objekata: za držanje i tov peradi, </t>
    </r>
    <r>
      <rPr>
        <sz val="10"/>
        <color rgb="FF000000"/>
        <rFont val="Times New Roman"/>
        <family val="1"/>
      </rPr>
      <t>za prisilno klanje životinja,</t>
    </r>
    <r>
      <rPr>
        <sz val="10"/>
        <color theme="1"/>
        <rFont val="Times New Roman"/>
        <family val="1"/>
      </rPr>
      <t xml:space="preserve"> </t>
    </r>
    <r>
      <rPr>
        <sz val="10"/>
        <color rgb="FF000000"/>
        <rFont val="Times New Roman"/>
        <family val="1"/>
      </rPr>
      <t>za tretman životinja protiv zaraznih bolesti,</t>
    </r>
    <r>
      <rPr>
        <sz val="10"/>
        <color theme="1"/>
        <rFont val="Times New Roman"/>
        <family val="1"/>
      </rPr>
      <t xml:space="preserve"> za neškodljivo uklanjanje lešina, za rashladni uređaj, za privremeno skladištenje lešina na farmi, </t>
    </r>
    <r>
      <rPr>
        <sz val="10"/>
        <color rgb="FF000000"/>
        <rFont val="Times New Roman"/>
        <family val="1"/>
      </rPr>
      <t xml:space="preserve"> za skladištenje životinjskih proizvoda, repromaterijala, rezervnih dijelova i stelje, </t>
    </r>
    <r>
      <rPr>
        <sz val="10"/>
        <color theme="1"/>
        <rFont val="Times New Roman"/>
        <family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uredski prostor, za potrebe veterinarske službe, prostor za privremeno odlaganje otpada,  reže putova i uređenje okoliša unutar farme</t>
    </r>
  </si>
  <si>
    <t>- fiksne ograde za travnjake (torovi)</t>
  </si>
  <si>
    <t>Oprema</t>
  </si>
  <si>
    <t>- izmuzišta za strojnu mužnju, uključujući i pokretne muzne jedinice, robot za mužnju (sa svim elementima, materijalom i montažom)</t>
  </si>
  <si>
    <t>- mljekovodi i oprema za hlađenje i skladištenje mlijeka na poljoprivrednom gospodarstvu/farmi</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</si>
  <si>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</si>
  <si>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oprema za izgnojavanje</t>
  </si>
  <si>
    <t>- podne rešetke, gume i madraci</t>
  </si>
  <si>
    <t>- mobilne naftne pumpe s opremom</t>
  </si>
  <si>
    <t>- stojnice za tretman papaka i sav pribor za tretman papaka</t>
  </si>
  <si>
    <t>- strojevi i oprema za pripremu i transport stelje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</si>
  <si>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</si>
  <si>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</si>
  <si>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</si>
  <si>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</si>
  <si>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</si>
  <si>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</si>
  <si>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</si>
  <si>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</si>
  <si>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</si>
  <si>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</si>
  <si>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generator/agregat s potrebnom opremom</t>
  </si>
  <si>
    <t>- oprema za videonadzor</t>
  </si>
  <si>
    <t>- oprema za detekciju tjeranja</t>
  </si>
  <si>
    <t>- lift za podizanje stoke</t>
  </si>
  <si>
    <t>- oprema za žetvu, sjetvu, obradu tla i zaštitu bilja</t>
  </si>
  <si>
    <t>- oprema za transport, gospodarska vozila</t>
  </si>
  <si>
    <t>- protupožarna oprema i protupožarni aparati</t>
  </si>
  <si>
    <t>- nadzemni spremnici za vodu</t>
  </si>
  <si>
    <t>- opremanje prasilišta</t>
  </si>
  <si>
    <t>- opremanje odgajališta</t>
  </si>
  <si>
    <t>- opremanje tovilišta</t>
  </si>
  <si>
    <t>- opremanje krmačarnika (odmaralište-čekalište)</t>
  </si>
  <si>
    <t>- opremanje nazimičarnika</t>
  </si>
  <si>
    <t>- opremanje nerastarnika</t>
  </si>
  <si>
    <t>- opremanje prostora za osjemenjivanje</t>
  </si>
  <si>
    <t>- oprema za prasenje</t>
  </si>
  <si>
    <t>- oprema za šišanje ovaca</t>
  </si>
  <si>
    <t>- oprema za dodatnu prehranu i opskrbu vodom prilikom boravka na otvorenom</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</si>
  <si>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</si>
  <si>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</si>
  <si>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</si>
  <si>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t>
  </si>
  <si>
    <t>- oprema za valenje jednodnevnih pilića (predvalionici i valionici)</t>
  </si>
  <si>
    <t>- oprema za primarnu obradu  jednodnevnih pilići, transport i otpremu jednodnevnih  pilića do farmi (kao npr. transportna kolica, transportna sredstva-vozila itd.)</t>
  </si>
  <si>
    <t>- oprema za kondicioniranje mikroklimatskih uvjeta u valionici (oprema i uređaji za ventilaciju, klimatizaciju i grijanje uključujući alarmni sustav s generatorom/agregatom)</t>
  </si>
  <si>
    <t>- oprema za izvođenje pranja i dezinfekcije valionice</t>
  </si>
  <si>
    <t>- vaga - oprema za automatsko vaganje peradi</t>
  </si>
  <si>
    <t>- oprema za izlov, utovar i transport žive peradi od peradarnika do objekta klaonice (stoj za izlov, kamioni, viličari, gajbe, kontejneri)</t>
  </si>
  <si>
    <t xml:space="preserve">- oprema za sakupljanje, označivanje, skladištenje, pranje, hlađenje, sortiranje, pakiranje i prijevoz jaja do i unutar pogona </t>
  </si>
  <si>
    <t xml:space="preserve">- oprema za držanje kokoši nesilica (obogaćeni kavezi, alternativni sustavi držanja, slobodni način držanja) </t>
  </si>
  <si>
    <t>- oprema za zaštitu domaćih životinja od divljači</t>
  </si>
  <si>
    <t>- energetske zavjese</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</si>
  <si>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</si>
  <si>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oprema za staklenike, plastenike i objekte za uzgoj gljiva</t>
  </si>
  <si>
    <t>- oprema i uređaji za navodnjavanje i gnojidbu (fertirigacija)</t>
  </si>
  <si>
    <t>- oprema za dopunsko osvjetljenje i zasjenjivanje</t>
  </si>
  <si>
    <t>- oprema i uređaji za pripremu tla prije sjetve i sadnje i supstrata (miješanje supstrata, punjenje posuda supstratom i dr.)</t>
  </si>
  <si>
    <t>- oprema i uređaji za sjetvu, sadnju i postavljanje/uklanjanje niskih tunela, malč folija, agrotekstila te sustava navodnjavanja kapanjem</t>
  </si>
  <si>
    <t>- oprema i uređaji za zaštitu bilja i sterilizaciju tla i supstrata</t>
  </si>
  <si>
    <t>- oprema za pomotehniku (npr. oprema za mehaničko prorjeđivanje, podrezivanje korijenja, malčiranje, odstranjivanje lišća)</t>
  </si>
  <si>
    <t>- oprema za povećanje koncentracije CO2</t>
  </si>
  <si>
    <t>- oprema za berbu/žetvu u zaštićenim prostorima</t>
  </si>
  <si>
    <t>- oprema i uređaji za hidroponski i akvaponski uzgoj</t>
  </si>
  <si>
    <t>- oprema za pranje, etiketiranje, pakiranje lončanica</t>
  </si>
  <si>
    <r>
      <t xml:space="preserve">- </t>
    </r>
    <r>
      <rPr>
        <sz val="10"/>
        <color rgb="FFFF0000"/>
        <rFont val="Times New Roman"/>
        <family val="1"/>
      </rPr>
      <t xml:space="preserve"> </t>
    </r>
    <r>
      <rPr>
        <sz val="10"/>
        <color theme="1"/>
        <rFont val="Times New Roman"/>
        <family val="1"/>
      </rPr>
      <t>oprema za laboratorij u funkciji osnovne djelatnosti</t>
    </r>
  </si>
  <si>
    <t>- oprema za sterilizaciju</t>
  </si>
  <si>
    <t>- oprema i uređaji za pogone za grijanje</t>
  </si>
  <si>
    <t xml:space="preserve">- prostora za skladištenje/čuvanje mehanizacije </t>
  </si>
  <si>
    <t>- ostalih gospodarskih objekata, upravnih prostorija s pripadajućim sadržajima koji su u funkciji osnovne djelatnosti</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</si>
  <si>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</si>
  <si>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mreže putova unutar farme</t>
  </si>
  <si>
    <t xml:space="preserve">- građenje objekata za upravljanje sušarom </t>
  </si>
  <si>
    <t xml:space="preserve">- uređaji i oprema za hlađenje i zamrzavanje </t>
  </si>
  <si>
    <t>- oprema za čišćenje i pranje</t>
  </si>
  <si>
    <t>- oprema za sušenje</t>
  </si>
  <si>
    <t xml:space="preserve">- linije za sortiranje i kalibriranje </t>
  </si>
  <si>
    <t>- linije za pakiranje i označavanje</t>
  </si>
  <si>
    <t>- oprema za prihvat sirovine</t>
  </si>
  <si>
    <t>- unutarnja oprema za silose</t>
  </si>
  <si>
    <r>
      <t>-</t>
    </r>
    <r>
      <rPr>
        <sz val="7"/>
        <color rgb="FF000000"/>
        <rFont val="Times New Roman"/>
        <family val="1"/>
      </rPr>
      <t xml:space="preserve">    </t>
    </r>
    <r>
      <rPr>
        <sz val="10"/>
        <rFont val="Times New Roman"/>
        <family val="1"/>
      </rPr>
      <t xml:space="preserve">hidrantski priključak za navodnjavanje i zaštitu od mraza </t>
    </r>
  </si>
  <si>
    <r>
      <t>-</t>
    </r>
    <r>
      <rPr>
        <sz val="7"/>
        <color rgb="FF000000"/>
        <rFont val="Times New Roman"/>
        <family val="1"/>
      </rPr>
      <t xml:space="preserve">    </t>
    </r>
    <r>
      <rPr>
        <sz val="10"/>
        <rFont val="Times New Roman"/>
        <family val="1"/>
      </rPr>
      <t xml:space="preserve">pumpe, cjevovodi, raspršivači, sustav filtracije, sustav fertirigacije, kapaljke, rolomati </t>
    </r>
  </si>
  <si>
    <r>
      <t>-</t>
    </r>
    <r>
      <rPr>
        <sz val="7"/>
        <rFont val="Times New Roman"/>
        <family val="1"/>
      </rPr>
      <t xml:space="preserve">    </t>
    </r>
    <r>
      <rPr>
        <sz val="10"/>
        <rFont val="Times New Roman"/>
        <family val="1"/>
      </rPr>
      <t xml:space="preserve">sustava za navodnjavanje na gospodarstvima uključujući mikroakumulacije, bušenje bunara, kanala za sakupljanje oborinskih i erozivnih voda </t>
    </r>
  </si>
  <si>
    <r>
      <t>-</t>
    </r>
    <r>
      <rPr>
        <sz val="7"/>
        <color rgb="FF000000"/>
        <rFont val="Times New Roman"/>
        <family val="1"/>
      </rPr>
      <t xml:space="preserve">    </t>
    </r>
    <r>
      <rPr>
        <sz val="10"/>
        <rFont val="Times New Roman"/>
        <family val="1"/>
      </rPr>
      <t xml:space="preserve">agregati za proizvodnju el. energije </t>
    </r>
  </si>
  <si>
    <r>
      <t>-</t>
    </r>
    <r>
      <rPr>
        <sz val="7"/>
        <color rgb="FF000000"/>
        <rFont val="Times New Roman"/>
        <family val="1"/>
      </rPr>
      <t xml:space="preserve">    </t>
    </r>
    <r>
      <rPr>
        <sz val="10"/>
        <rFont val="Times New Roman"/>
        <family val="1"/>
      </rPr>
      <t>ostala nespomenuta oprema</t>
    </r>
    <r>
      <rPr>
        <sz val="11.5"/>
        <color rgb="FF000000"/>
        <rFont val="Times New Roman"/>
        <family val="1"/>
      </rPr>
      <t xml:space="preserve"> </t>
    </r>
  </si>
  <si>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</si>
  <si>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poljoprivredna mehanizacija</t>
  </si>
  <si>
    <t>- traktor</t>
  </si>
  <si>
    <t>- kombajn</t>
  </si>
  <si>
    <t>- ostala mehanizacija</t>
  </si>
  <si>
    <t>- poljoprivredna oprema</t>
  </si>
  <si>
    <t>- gospodarsko vozilo</t>
  </si>
  <si>
    <t>- oprema za osnovnu i dopunsku obradu tla</t>
  </si>
  <si>
    <t>- oprema za sjetvu i sadnju</t>
  </si>
  <si>
    <t>- oprema za košnju</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</si>
  <si>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</si>
  <si>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</si>
  <si>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</si>
  <si>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</si>
  <si>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</si>
  <si>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xml:space="preserve">- atomizeri </t>
  </si>
  <si>
    <t>- oprema za zaštitu u voćnjacima i vinogradima</t>
  </si>
  <si>
    <t>Ulaganje u podizanje novih i/ili restrukturiranje postojećih višegodišnjih nasada, isključujući restrukturiranje postojećih vinograda za proizvodnju grožđa za vino</t>
  </si>
  <si>
    <t>- agro klimatska stanica</t>
  </si>
  <si>
    <t>skladišta i hladnjače za spremanje sadnog materijala, sortiranje, pakiranje i pripremu za tržište, higrometar za mjerenje vlažnosti u prostoru za  skladištenje i manipulaciju sadnog materijala</t>
  </si>
  <si>
    <t>prateće infrastrukture (pristupni putovi, rasvjeta, vodovodna i kanalizacijska mreža, elektroenergetska mreža, plinovodi, parovodi i dr.), energetskih (trafostanice, kotlovnice, pripreme vode i dr.) objekata za opskrbu postrojenja za prijem</t>
  </si>
  <si>
    <t xml:space="preserve">- podizanje matičnjaka (vegetativnih  i generativnih podloga  raznih voćnih vrsta, loznih podloga, plemenitih sorti vinove loze), </t>
  </si>
  <si>
    <t>- oprema za meteorološko praćenje</t>
  </si>
  <si>
    <t>- ograde oko matičnjaka, nasada i površina za proizvodnju sadnog materijala</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</si>
  <si>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</si>
  <si>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Ulaganje u prilagodbu novouvedenim standardima sukladno članku 17. Uredbe 1305/2013</t>
  </si>
  <si>
    <t xml:space="preserve">Ulaganje u uređenje i trajnije poboljšanje kvalitete poljoprivrednog zemljišta u svrhu poljoprivredne proizvodnje (privođenje poljoprivrednog zemljišta kulturi), u svrhu realizacije projekta. </t>
  </si>
  <si>
    <t>- krčenje jednogodišnjeg i višegodišnjeg raslinja, uklanjanje kamenja i dr.</t>
  </si>
  <si>
    <t>- kalcifikacija i ostale mjere za poboljšanje polj. zemljišta</t>
  </si>
  <si>
    <t xml:space="preserve">Troškovi  projektno - tehničke dokumentacije, geodetskih podloga, elaborata i trošak nadzora </t>
  </si>
  <si>
    <t>1.1.1</t>
  </si>
  <si>
    <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rPr>
      <t xml:space="preserve"> gromobranske instalacije,</t>
    </r>
    <r>
      <rPr>
        <sz val="10"/>
        <color theme="1"/>
        <rFont val="Times New Roman"/>
        <family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</si>
  <si>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[upisati naziv tipa operacije iz LRS koji je sukladan tipu operacije 4.1.1.]</t>
  </si>
  <si>
    <t>Svi navedeni troškovi unutar Liste prihvatljivih troškova uključuju i troškove za pripadajući hardware i software koji omogućuje vođenje proizvodnih procesa</t>
  </si>
  <si>
    <t>Ulaganje u građenje/rekonstrukciju i/ili opremanje:</t>
  </si>
  <si>
    <t>1.</t>
  </si>
  <si>
    <t>Objekata za životinje uključujući vanjsku i unutarnju infrastrukturu u sklopu poljoprivrednog gospodarstva</t>
  </si>
  <si>
    <t>1.1</t>
  </si>
  <si>
    <r>
      <t>Građenje/rekonstrukcija</t>
    </r>
    <r>
      <rPr>
        <sz val="10"/>
        <color theme="1"/>
        <rFont val="Times New Roman"/>
        <family val="1"/>
      </rPr>
      <t xml:space="preserve"> </t>
    </r>
  </si>
  <si>
    <t>1.1.2</t>
  </si>
  <si>
    <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rPr>
      <t>za osjemenjivanje</t>
    </r>
    <r>
      <rPr>
        <sz val="10"/>
        <color rgb="FF000000"/>
        <rFont val="Times New Roman"/>
        <family val="1"/>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rPr>
      <t xml:space="preserve"> za dnevni odmor radnika uz sanitarni prostor,</t>
    </r>
    <r>
      <rPr>
        <sz val="10"/>
        <color rgb="FF000000"/>
        <rFont val="Times New Roman"/>
        <family val="1"/>
      </rPr>
      <t xml:space="preserve"> za potrebe veterinarske službe, za </t>
    </r>
    <r>
      <rPr>
        <sz val="10"/>
        <color theme="1"/>
        <rFont val="Times New Roman"/>
        <family val="1"/>
      </rPr>
      <t>uredski prostor, prostor za privremeno odlaganje otpada, mreže putova i uređenje okoliša unutar farme</t>
    </r>
  </si>
  <si>
    <t>1.1.3</t>
  </si>
  <si>
    <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</si>
  <si>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1.1.4</t>
  </si>
  <si>
    <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</si>
  <si>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1.1.5</t>
  </si>
  <si>
    <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rPr>
      <t xml:space="preserve"> repromaterijala, rezervnih dijelova</t>
    </r>
    <r>
      <rPr>
        <sz val="10"/>
        <color theme="1"/>
        <rFont val="Times New Roman"/>
        <family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</si>
  <si>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</si>
  <si>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</si>
  <si>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</si>
  <si>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</si>
  <si>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prostor za privremeno odlaganje otpada, za uredski prostor, mreže putova i uređenje okoliša unutar farme</t>
    </r>
  </si>
  <si>
    <t>1.1.9</t>
  </si>
  <si>
    <t>1.1.10</t>
  </si>
  <si>
    <t>1.1.11</t>
  </si>
  <si>
    <t>- ostali nespomenuti objekti</t>
  </si>
  <si>
    <t>1.2</t>
  </si>
  <si>
    <t>1.2.1</t>
  </si>
  <si>
    <t>1.2.2</t>
  </si>
  <si>
    <t>1.2.3</t>
  </si>
  <si>
    <t>1.2.4</t>
  </si>
  <si>
    <t>1.2.5</t>
  </si>
  <si>
    <t>1.2.6</t>
  </si>
  <si>
    <t>1.2.7</t>
  </si>
  <si>
    <t>1.2.8</t>
  </si>
  <si>
    <t>1.2.9</t>
  </si>
  <si>
    <t>- stočna vaga, rampa za utovar/istovar životinja, lijevci (korali) za usmjeravanje, hvatanje i sortiranje stoke</t>
  </si>
  <si>
    <t>1.2.10</t>
  </si>
  <si>
    <t>1.2.11</t>
  </si>
  <si>
    <t>1.2.12</t>
  </si>
  <si>
    <t>1.2.13</t>
  </si>
  <si>
    <t>1.2.14</t>
  </si>
  <si>
    <t>1.2.15</t>
  </si>
  <si>
    <t>1.2.16</t>
  </si>
  <si>
    <t>1.2.17</t>
  </si>
  <si>
    <t>1.2.18</t>
  </si>
  <si>
    <t>1.2.19</t>
  </si>
  <si>
    <t>1.2.20</t>
  </si>
  <si>
    <t>- uređaji i oprema za ventilaciju, klimatizaciju i grijanje uključujući alarmni sustav</t>
  </si>
  <si>
    <t>1.2.21</t>
  </si>
  <si>
    <t>1.2.22</t>
  </si>
  <si>
    <t>1.2.23</t>
  </si>
  <si>
    <t>1.2.24</t>
  </si>
  <si>
    <t>1.2.25</t>
  </si>
  <si>
    <r>
      <t xml:space="preserve">- </t>
    </r>
    <r>
      <rPr>
        <sz val="10"/>
        <color theme="1"/>
        <rFont val="Calibri"/>
        <family val="2"/>
      </rPr>
      <t xml:space="preserve"> </t>
    </r>
    <r>
      <rPr>
        <sz val="10"/>
        <color theme="1"/>
        <rFont val="Times New Roman"/>
        <family val="1"/>
      </rPr>
      <t>oprema za ograđivanje</t>
    </r>
  </si>
  <si>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</si>
  <si>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</si>
  <si>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</si>
  <si>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</si>
  <si>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</si>
  <si>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</si>
  <si>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</si>
  <si>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</si>
  <si>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</si>
  <si>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</si>
  <si>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</si>
  <si>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</si>
  <si>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</si>
  <si>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</si>
  <si>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</si>
  <si>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</si>
  <si>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</si>
  <si>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</si>
  <si>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</si>
  <si>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</si>
  <si>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</si>
  <si>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</si>
  <si>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</si>
  <si>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</si>
  <si>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</si>
  <si>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</si>
  <si>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</si>
  <si>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</si>
  <si>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</si>
  <si>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</si>
  <si>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</si>
  <si>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</si>
  <si>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</si>
  <si>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</si>
  <si>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</si>
  <si>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2.1.2</t>
  </si>
  <si>
    <t>2.2</t>
  </si>
  <si>
    <t>2.2.1</t>
  </si>
  <si>
    <t>2.2.2</t>
  </si>
  <si>
    <t>2.2.3</t>
  </si>
  <si>
    <t>2.2.4</t>
  </si>
  <si>
    <t>2.2.5</t>
  </si>
  <si>
    <t>2.2.6</t>
  </si>
  <si>
    <t>2.2.7</t>
  </si>
  <si>
    <t>2.2.8</t>
  </si>
  <si>
    <t>2.2.9</t>
  </si>
  <si>
    <t>2.2.10</t>
  </si>
  <si>
    <t>2.2.11</t>
  </si>
  <si>
    <t>2.2.12</t>
  </si>
  <si>
    <t>2.2.13</t>
  </si>
  <si>
    <t>2.2.14</t>
  </si>
  <si>
    <t>2.2.15</t>
  </si>
  <si>
    <t>3.</t>
  </si>
  <si>
    <t>Ostalih gospodarskih objekata, upravnih prostorija s pripadajućim sadržajima, opremom i infrastrukturom, koji su u funkciji osnovne djelatnosti</t>
  </si>
  <si>
    <t>3.1</t>
  </si>
  <si>
    <t>3.1.1</t>
  </si>
  <si>
    <t>3.1.2</t>
  </si>
  <si>
    <t>3.2</t>
  </si>
  <si>
    <t>3.2.1</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</si>
  <si>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</si>
  <si>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</si>
  <si>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</si>
  <si>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</si>
  <si>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</si>
  <si>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</si>
  <si>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</si>
  <si>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4.1.3</t>
  </si>
  <si>
    <t>4.1.4</t>
  </si>
  <si>
    <t>4.2</t>
  </si>
  <si>
    <t>4.2.1</t>
  </si>
  <si>
    <t>- oprema i uređaji za skladišne prostore/skladištenje</t>
  </si>
  <si>
    <t>4.2.2</t>
  </si>
  <si>
    <t>- oprema za skladištenje sirovine i gotovih proizvoda sukladno zahtjevima projekta</t>
  </si>
  <si>
    <t>4.2.3</t>
  </si>
  <si>
    <t>4.2.4</t>
  </si>
  <si>
    <t>4.2.5</t>
  </si>
  <si>
    <t>4.2.6</t>
  </si>
  <si>
    <t>4.2.7</t>
  </si>
  <si>
    <t>4.2.8</t>
  </si>
  <si>
    <t>4.2.9</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</si>
  <si>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</si>
  <si>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</si>
  <si>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</si>
  <si>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</si>
  <si>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</si>
  <si>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</si>
  <si>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</si>
  <si>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</si>
  <si>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</si>
  <si>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</si>
  <si>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</si>
  <si>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t>5.1.2</t>
  </si>
  <si>
    <t>5.1.3</t>
  </si>
  <si>
    <t>5.1.4</t>
  </si>
  <si>
    <t>5.2</t>
  </si>
  <si>
    <t>5.2.1</t>
  </si>
  <si>
    <t>5.2.2</t>
  </si>
  <si>
    <t>5.2.3</t>
  </si>
  <si>
    <t>5.2.4</t>
  </si>
  <si>
    <t>5.2.5</t>
  </si>
  <si>
    <t xml:space="preserve">6. </t>
  </si>
  <si>
    <t xml:space="preserve">Ulaganje u kupnju opreme za berbu, sortiranje i pakiranje vlastitih poljoprivrednih proizvoda </t>
  </si>
  <si>
    <t>6.1</t>
  </si>
  <si>
    <r>
      <t>-</t>
    </r>
    <r>
      <rPr>
        <sz val="7"/>
        <rFont val="Times New Roman"/>
        <family val="1"/>
      </rPr>
      <t xml:space="preserve">    </t>
    </r>
    <r>
      <rPr>
        <sz val="10"/>
        <color rgb="FF000000"/>
        <rFont val="Times New Roman"/>
        <family val="1"/>
      </rPr>
      <t>oprema za pomoć pri berbi</t>
    </r>
  </si>
  <si>
    <t>6.2</t>
  </si>
  <si>
    <r>
      <t>-</t>
    </r>
    <r>
      <rPr>
        <sz val="7"/>
        <rFont val="Times New Roman"/>
        <family val="1"/>
      </rPr>
      <t xml:space="preserve">    </t>
    </r>
    <r>
      <rPr>
        <sz val="10"/>
        <color rgb="FF000000"/>
        <rFont val="Times New Roman"/>
        <family val="1"/>
      </rPr>
      <t xml:space="preserve">boks palete </t>
    </r>
  </si>
  <si>
    <t>6.3</t>
  </si>
  <si>
    <r>
      <t>-</t>
    </r>
    <r>
      <rPr>
        <sz val="7"/>
        <color rgb="FF000000"/>
        <rFont val="Times New Roman"/>
        <family val="1"/>
      </rPr>
      <t xml:space="preserve">    </t>
    </r>
    <r>
      <rPr>
        <sz val="10"/>
        <color rgb="FF000000"/>
        <rFont val="Times New Roman"/>
        <family val="1"/>
      </rPr>
      <t>oprema za zaštitu usjeva od divljači</t>
    </r>
  </si>
  <si>
    <t>6.4</t>
  </si>
  <si>
    <r>
      <t>-</t>
    </r>
    <r>
      <rPr>
        <sz val="7"/>
        <color rgb="FF000000"/>
        <rFont val="Times New Roman"/>
        <family val="1"/>
      </rPr>
      <t xml:space="preserve">    </t>
    </r>
    <r>
      <rPr>
        <sz val="10"/>
        <color rgb="FF000000"/>
        <rFont val="Times New Roman"/>
        <family val="1"/>
      </rPr>
      <t>oprema za ograđivanje nasada/usjeva</t>
    </r>
  </si>
  <si>
    <t>6.5</t>
  </si>
  <si>
    <r>
      <t>-</t>
    </r>
    <r>
      <rPr>
        <sz val="7"/>
        <color rgb="FF000000"/>
        <rFont val="Times New Roman"/>
        <family val="1"/>
      </rPr>
      <t xml:space="preserve">    </t>
    </r>
    <r>
      <rPr>
        <sz val="10"/>
        <color rgb="FF000000"/>
        <rFont val="Times New Roman"/>
        <family val="1"/>
      </rPr>
      <t xml:space="preserve">agrometeorološka stanica, oprema za meteorološko praćenje </t>
    </r>
  </si>
  <si>
    <t>6.6</t>
  </si>
  <si>
    <r>
      <t>-</t>
    </r>
    <r>
      <rPr>
        <sz val="7"/>
        <color rgb="FF000000"/>
        <rFont val="Times New Roman"/>
        <family val="1"/>
      </rPr>
      <t xml:space="preserve">    </t>
    </r>
    <r>
      <rPr>
        <sz val="10"/>
        <color rgb="FF000000"/>
        <rFont val="Times New Roman"/>
        <family val="1"/>
      </rPr>
      <t xml:space="preserve">ostala nespomenuta oprema </t>
    </r>
  </si>
  <si>
    <t>7.</t>
  </si>
  <si>
    <t>7.1</t>
  </si>
  <si>
    <t>7.2</t>
  </si>
  <si>
    <t>7.3</t>
  </si>
  <si>
    <t>7.4</t>
  </si>
  <si>
    <t>7.5</t>
  </si>
  <si>
    <t>7.6</t>
  </si>
  <si>
    <t>7.7</t>
  </si>
  <si>
    <t>7.8</t>
  </si>
  <si>
    <t>7.9</t>
  </si>
  <si>
    <t>7.10</t>
  </si>
  <si>
    <t>7.11</t>
  </si>
  <si>
    <t>7.12</t>
  </si>
  <si>
    <t>7.13</t>
  </si>
  <si>
    <t>7.14</t>
  </si>
  <si>
    <t>7.15</t>
  </si>
  <si>
    <t>7.16</t>
  </si>
  <si>
    <t>7.17</t>
  </si>
  <si>
    <t>- pokretne sušare</t>
  </si>
  <si>
    <t>7.18</t>
  </si>
  <si>
    <t>7.19</t>
  </si>
  <si>
    <t>- ostala nespomenuta mehanizacija</t>
  </si>
  <si>
    <t>8.</t>
  </si>
  <si>
    <t>8.1</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</si>
  <si>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</si>
  <si>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</si>
  <si>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</si>
  <si>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</si>
  <si>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</si>
  <si>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8.5</t>
  </si>
  <si>
    <t>8.6</t>
  </si>
  <si>
    <t>strojevi, oprema i uređaji za održavanje i njegu nasada, manipulaciju u rasadniku, vađenje, skidanje i istovar sadnica, sortiranje, sanduci (ambalaža) za odlaganje snopova sadnica,</t>
  </si>
  <si>
    <t>8.7</t>
  </si>
  <si>
    <t>8.8</t>
  </si>
  <si>
    <t>8.9</t>
  </si>
  <si>
    <t>8.10</t>
  </si>
  <si>
    <t>8.11</t>
  </si>
  <si>
    <t>8.12</t>
  </si>
  <si>
    <t>8.13</t>
  </si>
  <si>
    <t>- ostala nespomenuta oprema za proizvodnju</t>
  </si>
  <si>
    <t>9.</t>
  </si>
  <si>
    <t>9.1</t>
  </si>
  <si>
    <t>- kupnja zemljišta i objekata radi realizacije projekta</t>
  </si>
  <si>
    <t>10.</t>
  </si>
  <si>
    <t>10.1</t>
  </si>
  <si>
    <t>11.</t>
  </si>
  <si>
    <t>11.1</t>
  </si>
  <si>
    <t>11.2</t>
  </si>
  <si>
    <t>11.3</t>
  </si>
  <si>
    <t>- ostale nespomenute radnje vezane uz poboljšanje kvalitete poljoprivrednog zemljišta u svrhu poljoprivredne proizvodnje</t>
  </si>
  <si>
    <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 xml:space="preserve"> za dnevni odmor radnika uz sanitarni prostor, za uredski prostor, za potrebe veterinarske službe, prostor za privremeno odlaganje otpada, mreže putova i uređenje okoliša unutar farme</t>
    </r>
  </si>
  <si>
    <t>- ostali nespomenuti prostori i objekti za uzgoj</t>
  </si>
  <si>
    <r>
      <t>-</t>
    </r>
    <r>
      <rPr>
        <sz val="7"/>
        <color rgb="FF000000"/>
        <rFont val="Times New Roman"/>
        <family val="1"/>
      </rPr>
      <t>  </t>
    </r>
    <r>
      <rPr>
        <sz val="10"/>
        <rFont val="Times New Roman"/>
        <family val="1"/>
      </rPr>
      <t xml:space="preserve">kanala za sakupljanje oborinskih i erozivnih voda sa zaštitom od procjeđivanja </t>
    </r>
  </si>
  <si>
    <r>
      <t>-</t>
    </r>
    <r>
      <rPr>
        <sz val="7"/>
        <color rgb="FF000000"/>
        <rFont val="Times New Roman"/>
        <family val="1"/>
      </rPr>
      <t> </t>
    </r>
    <r>
      <rPr>
        <sz val="10"/>
        <rFont val="Times New Roman"/>
        <family val="1"/>
      </rPr>
      <t>sustava za navodnjavanje na gospodarstvima uključujući mikroakumulacije, bušenje bunara, uređenje vodozahvata i dr.</t>
    </r>
    <r>
      <rPr>
        <sz val="11.5"/>
        <color rgb="FF000000"/>
        <rFont val="Times New Roman"/>
        <family val="1"/>
      </rPr>
      <t xml:space="preserve"> </t>
    </r>
  </si>
  <si>
    <r>
      <t>-</t>
    </r>
    <r>
      <rPr>
        <sz val="7"/>
        <color rgb="FF000000"/>
        <rFont val="Times New Roman"/>
        <family val="1"/>
      </rPr>
      <t>  </t>
    </r>
    <r>
      <rPr>
        <sz val="10"/>
        <rFont val="Times New Roman"/>
        <family val="1"/>
      </rPr>
      <t xml:space="preserve">akumulacija za navodnjavanje sa zaštitom od procjeđivanja </t>
    </r>
  </si>
  <si>
    <r>
      <t>-</t>
    </r>
    <r>
      <rPr>
        <sz val="7"/>
        <color rgb="FF000000"/>
        <rFont val="Times New Roman"/>
        <family val="1"/>
      </rPr>
      <t xml:space="preserve">  </t>
    </r>
    <r>
      <rPr>
        <sz val="10"/>
        <rFont val="Times New Roman"/>
        <family val="1"/>
      </rPr>
      <t xml:space="preserve">za hidrantski priključak za navodnjavanje i zaštitu od mraza </t>
    </r>
  </si>
  <si>
    <t>- prilagodba novouvedenim standardima u skladu s člankom 17. Uredbe (EU) br. 1305/2013</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</si>
  <si>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</si>
  <si>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</si>
  <si>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r>
      <t xml:space="preserve">PRIHVATLJIVI IZNOS TROŠKOVA PRIPREME POSLOVNOG PLANA
</t>
    </r>
    <r>
      <rPr>
        <b/>
        <i/>
        <sz val="11"/>
        <rFont val="Calibri"/>
        <family val="2"/>
        <charset val="238"/>
        <scheme val="minor"/>
      </rPr>
      <t xml:space="preserve">Pojašnjenje: </t>
    </r>
    <r>
      <rPr>
        <i/>
        <sz val="11"/>
        <rFont val="Calibri"/>
        <family val="2"/>
        <charset val="238"/>
        <scheme val="minor"/>
      </rPr>
      <t xml:space="preserve">Red C, ali ne veći od 2% iznosa iz reda J </t>
    </r>
  </si>
  <si>
    <r>
      <t xml:space="preserve">PRIHVATLJIVI IZNOS TROŠKOVA PRIPREME DOKUMENTACIJE 
</t>
    </r>
    <r>
      <rPr>
        <b/>
        <i/>
        <sz val="11"/>
        <rFont val="Calibri"/>
        <family val="2"/>
        <charset val="238"/>
        <scheme val="minor"/>
      </rPr>
      <t>Pojašnjenje:</t>
    </r>
    <r>
      <rPr>
        <i/>
        <sz val="11"/>
        <rFont val="Calibri"/>
        <family val="2"/>
        <charset val="238"/>
        <scheme val="minor"/>
      </rPr>
      <t xml:space="preserve"> Red D, ali ne veći od 2% iznosa iz reda J </t>
    </r>
  </si>
  <si>
    <r>
      <t xml:space="preserve">POSTOTAK  PRIHVATLJIVIH TROŠKOVA BEZ OPĆIH TROŠKOVA  U FAZI II  U ODNOSU NA PRIHVATLJIVE TROŠKOVE BEZ OPĆIH TROŠKOVA PRIJAVLJENE U FAZI I
</t>
    </r>
    <r>
      <rPr>
        <b/>
        <i/>
        <sz val="11"/>
        <color theme="1"/>
        <rFont val="Calibri"/>
        <family val="2"/>
        <charset val="238"/>
        <scheme val="minor"/>
      </rPr>
      <t xml:space="preserve">Pojašnjenje: </t>
    </r>
    <r>
      <rPr>
        <i/>
        <sz val="11"/>
        <color theme="1"/>
        <rFont val="Calibri"/>
        <family val="2"/>
        <scheme val="minor"/>
      </rPr>
      <t xml:space="preserve">Podatak za potrebe utvrđivanja potencijalne financijske korekcije </t>
    </r>
  </si>
  <si>
    <t>Procijenjeni iznos nabave u kunama
(s PDV-om ako je PDV prihvatljiv ili bez PDV-a ako nije prihvatljiv)</t>
  </si>
  <si>
    <t>Iznos troška u kunama
(s PDV-om ako je PDV prihvatljiv ili bez PDV-a ako nije prihvatljiv)</t>
  </si>
  <si>
    <t xml:space="preserve">Primljena/dodijeljena javna potpora iz drugih javnih izvora za pojedini trošak </t>
  </si>
  <si>
    <t>Najviši iznos potpore po trošku s uračunatim svim potporama iz drugih izvora za iste troškove prije primjene fin. korekcije</t>
  </si>
  <si>
    <t>Stopa financijske korekcije ako je izrečena u ovoj fazi</t>
  </si>
  <si>
    <t>Iznos financijske korekcije izračunat primjenom izrečene stope financijske korekcije korekcije ili izražen u apsolutnom iznosu</t>
  </si>
  <si>
    <t>Iznos potpore po trošku s uračunatom financijskom korekcijom</t>
  </si>
  <si>
    <t xml:space="preserve">FAZA I - PLAN NABAVE </t>
  </si>
  <si>
    <t>FAZA II - TABLICA TROŠKOVA I IZRAČUNA POTPORE</t>
  </si>
  <si>
    <t>Najviši iznos potpore po trošku prije primljene potpore iz drugih izvora za iste troškove i prije primjene fin. korekcije</t>
  </si>
  <si>
    <t>HIDE!!!!</t>
  </si>
  <si>
    <t>STUPAC "L" HIDE!!!</t>
  </si>
  <si>
    <t>HIDE "105"!!!!</t>
  </si>
  <si>
    <t>HIDE "105"</t>
  </si>
  <si>
    <t>HIDE "106"</t>
  </si>
  <si>
    <t>HIDE "102"</t>
  </si>
  <si>
    <t>A) Sektor prerade i/ili marketinga i/ili izravne prodaje proizvoda</t>
  </si>
  <si>
    <t>A) Sektor usluga u poljoprivrednim/ šumarskim djelatnostima</t>
  </si>
  <si>
    <t>A) Sektor usluga u veterinarskim djelatnostima</t>
  </si>
  <si>
    <t>A) Sektor usluga u društvenim djelatnostima</t>
  </si>
  <si>
    <t>A) Sektor usluga u intelektualnim djelatnostima</t>
  </si>
  <si>
    <t>A) Sektor tradicijskih i umjetničkih obrta</t>
  </si>
  <si>
    <t>A) Sektor turizma u ruralnom području</t>
  </si>
  <si>
    <r>
      <t xml:space="preserve">C) Ulaganje u kupnju nove poljoprivredne mehanizacije
</t>
    </r>
    <r>
      <rPr>
        <i/>
        <sz val="12"/>
        <color rgb="FF000000"/>
        <rFont val="Calibri"/>
        <family val="2"/>
        <scheme val="minor"/>
      </rPr>
      <t>NAPOMENA: Poljoprivredna mehanizacija su svi poljoprivredni pogonski i kombinirani strojevi (uključujući sve samostalne i/ili priključne strojeve, uređaje, oruđa i alate), oprema, vozila, transportna sredstva bez vlastitog pogona te drugi radni strojevi vezani uz pružanje dopunske djelatnosti u poljoprivredi, šumarstvu, komunalnim, građevinskim poslovioma poljoprivrednom mehanizacijom i dr.</t>
    </r>
  </si>
  <si>
    <t>D) Kupnja živih životinja u svrhu obavljanja usluga u ruralnim područjima</t>
  </si>
  <si>
    <t>E) Hardware i software koji omogućuje vođenje proizvodnih procesa te  izrada mrežne stranice u svrhu informiranja i promidžbe djelatnosti povezane s projektom</t>
  </si>
  <si>
    <r>
      <t xml:space="preserve">Ukupni iznos neprihvatljivih troškova 
</t>
    </r>
    <r>
      <rPr>
        <i/>
        <sz val="11"/>
        <color theme="1"/>
        <rFont val="Calibri"/>
        <family val="2"/>
        <scheme val="minor"/>
      </rPr>
      <t>(Pojašnjenje: Troškovi koji se ne nalaze na listi prihvatljivih troškova i/ili koji se nalaze, ali nisu prihvatljivi)</t>
    </r>
  </si>
  <si>
    <r>
      <t xml:space="preserve">IZNOS PRIMLJENE DRŽAVNE (JAVNE) POTPORE ZA ISTE TROŠKOVE
</t>
    </r>
    <r>
      <rPr>
        <b/>
        <i/>
        <sz val="11"/>
        <color theme="1"/>
        <rFont val="Calibri"/>
        <family val="2"/>
        <charset val="238"/>
        <scheme val="minor"/>
      </rPr>
      <t>Pojašnjenje:</t>
    </r>
    <r>
      <rPr>
        <i/>
        <sz val="11"/>
        <color theme="1"/>
        <rFont val="Calibri"/>
        <family val="2"/>
        <scheme val="minor"/>
      </rPr>
      <t xml:space="preserve"> Ukoliko je nositelj projekta u prijavi projekta (u AGRONET-u) upisao iznos primljene državne (javne) potpore za iste troškove, 
ukupan iznos istih je potrebno upisati u ovaj red</t>
    </r>
  </si>
  <si>
    <r>
      <t xml:space="preserve">IZNOS POTPORE ZA DODJELU PRIJE DEMINIMIS POTPORE
</t>
    </r>
    <r>
      <rPr>
        <b/>
        <i/>
        <sz val="11"/>
        <rFont val="Calibri"/>
        <family val="2"/>
        <charset val="238"/>
        <scheme val="minor"/>
      </rPr>
      <t xml:space="preserve">Pojašnjenje: </t>
    </r>
    <r>
      <rPr>
        <i/>
        <sz val="11"/>
        <rFont val="Calibri"/>
        <family val="2"/>
        <charset val="238"/>
        <scheme val="minor"/>
      </rPr>
      <t xml:space="preserve">
Iznos potpore za dodjelu  = (Red P * Red R)   -   Red Q, ali 
- ne veći odi od iznosa iz reda V, i
- ne manji od iznosa iz reda W
Iznos potpore za dodjelu u fazi II ne može biti veći od iznosa dodijeljenog u fazi I.</t>
    </r>
  </si>
  <si>
    <r>
      <t xml:space="preserve">IZNOS ZAPRIMLJENE POTPORE MALE VRIJEDNOSTI (DE MINIMIS POTPORE)
Pojašnjenje: 
</t>
    </r>
    <r>
      <rPr>
        <sz val="11"/>
        <rFont val="Calibri"/>
        <family val="2"/>
        <scheme val="minor"/>
      </rPr>
      <t>Upisati ukupni iznos zaprimljene potpore male vrijednosti (de minimis potpore) za poduzetnika (korisnika i svakog povezanog poduzeća) iz Izjave  o korištenim potporama male vrijednosti.
Ako su korisnik i svako povezano poduzeće u učitanoj Izjavi izjavili da nisu primili de minimis potporu u tekućoj i prethodne dvije fiskalne godine upisati "0"</t>
    </r>
    <r>
      <rPr>
        <b/>
        <sz val="11"/>
        <rFont val="Calibri"/>
        <family val="2"/>
        <charset val="238"/>
        <scheme val="minor"/>
      </rPr>
      <t>.</t>
    </r>
  </si>
  <si>
    <t>IZNOS POTPORE ZA DODJELU POSLIJE DEMINIMIS POTPORE</t>
  </si>
  <si>
    <t>AD</t>
  </si>
  <si>
    <t>AE</t>
  </si>
  <si>
    <r>
      <t xml:space="preserve">INTENZITET POTPORE 
</t>
    </r>
    <r>
      <rPr>
        <b/>
        <i/>
        <sz val="11"/>
        <color theme="1"/>
        <rFont val="Calibri"/>
        <family val="2"/>
        <charset val="238"/>
        <scheme val="minor"/>
      </rPr>
      <t xml:space="preserve">Pojašnjenje: </t>
    </r>
    <r>
      <rPr>
        <i/>
        <sz val="11"/>
        <color theme="1"/>
        <rFont val="Calibri"/>
        <family val="2"/>
        <scheme val="minor"/>
      </rPr>
      <t>70%</t>
    </r>
    <r>
      <rPr>
        <i/>
        <sz val="11"/>
        <color theme="1"/>
        <rFont val="Calibri"/>
        <family val="2"/>
        <charset val="238"/>
        <scheme val="minor"/>
      </rPr>
      <t xml:space="preserve"> od ukupnih prihvatljivih troškova projekta (</t>
    </r>
    <r>
      <rPr>
        <i/>
        <sz val="11"/>
        <color rgb="FFFF0000"/>
        <rFont val="Calibri"/>
        <family val="2"/>
        <scheme val="minor"/>
      </rPr>
      <t>iz LAG Natječaja upisati intenzitet potpore</t>
    </r>
    <r>
      <rPr>
        <i/>
        <sz val="11"/>
        <color theme="1"/>
        <rFont val="Calibri"/>
        <family val="2"/>
        <charset val="238"/>
        <scheme val="minor"/>
      </rPr>
      <t>)</t>
    </r>
  </si>
  <si>
    <r>
      <t xml:space="preserve">IZNOS POTPORE ZA DODJELU NAKON FINANCIJSKE KOREKCIJE (ako je primjenjivo)
</t>
    </r>
    <r>
      <rPr>
        <b/>
        <i/>
        <sz val="11"/>
        <color theme="1"/>
        <rFont val="Calibri"/>
        <family val="2"/>
        <charset val="238"/>
        <scheme val="minor"/>
      </rPr>
      <t>Pojašnjenje:</t>
    </r>
    <r>
      <rPr>
        <i/>
        <sz val="11"/>
        <color theme="1"/>
        <rFont val="Calibri"/>
        <family val="2"/>
        <scheme val="minor"/>
      </rPr>
      <t xml:space="preserve"> Ukoliko je postotak u redu K niži od 80%, tada se iznos potpore u fazi II umanjuje za 5%:   
Red Z  -  (Red Z * 0,05)  </t>
    </r>
  </si>
  <si>
    <r>
      <t xml:space="preserve">IZNOS POTPORE IZ PROPRAČUNA REPUBLIKE HRAVATSKE
</t>
    </r>
    <r>
      <rPr>
        <b/>
        <i/>
        <sz val="11"/>
        <color theme="1"/>
        <rFont val="Calibri"/>
        <family val="2"/>
        <charset val="238"/>
        <scheme val="minor"/>
      </rPr>
      <t xml:space="preserve">Pojašnjenje: </t>
    </r>
    <r>
      <rPr>
        <i/>
        <sz val="11"/>
        <color theme="1"/>
        <rFont val="Calibri"/>
        <family val="2"/>
        <scheme val="minor"/>
      </rPr>
      <t>Iznos potpore - Red AD</t>
    </r>
  </si>
  <si>
    <t>Naziv i opis predmeta nabave</t>
  </si>
  <si>
    <r>
      <t xml:space="preserve">B) Ulaganje u kupnju novih gospodarskih vozila i plovila, strojeva i opreme 
</t>
    </r>
    <r>
      <rPr>
        <i/>
        <sz val="12"/>
        <color rgb="FF000000"/>
        <rFont val="Calibri"/>
        <family val="2"/>
        <scheme val="minor"/>
      </rPr>
      <t xml:space="preserve">NAPOMENA: Korisnik upisuje procijenjeni iznos nabave, dok LAG limitira isti na maksimalno procijenjeni iznos iz Priloga VI. Natječaja. </t>
    </r>
  </si>
  <si>
    <r>
      <t xml:space="preserve">FAZA II   - TABLICA TROŠKOVA I IZRAČUNA POTPORE (TTIP) 
</t>
    </r>
    <r>
      <rPr>
        <i/>
        <sz val="14"/>
        <color theme="0" tint="-4.9989318521683403E-2"/>
        <rFont val="Calibri"/>
        <family val="2"/>
        <scheme val="minor"/>
      </rPr>
      <t>Podmjera 19.2. "Provedba operacija unutar CLLD strategije"
M19 - LEADER (CLLD)
APPRRR</t>
    </r>
  </si>
  <si>
    <r>
      <t xml:space="preserve">FAZA I  - PLAN NABAVE
</t>
    </r>
    <r>
      <rPr>
        <sz val="14"/>
        <color theme="0" tint="-4.9989318521683403E-2"/>
        <rFont val="Calibri"/>
        <family val="2"/>
        <scheme val="minor"/>
      </rPr>
      <t>Podmjera 19.2. "Provedba operacija unutar CLLD strategije"
M19 - LEADER (CLLD)
ODABRANI LAG
Popuniti FAZA I - PLAN NABAVE prilikom podnošenja Zahtjeva za potporu na LAG Natječaj</t>
    </r>
    <r>
      <rPr>
        <b/>
        <sz val="14"/>
        <color theme="0" tint="-4.9989318521683403E-2"/>
        <rFont val="Calibri"/>
        <family val="2"/>
        <scheme val="minor"/>
      </rPr>
      <t xml:space="preserve">
</t>
    </r>
    <r>
      <rPr>
        <i/>
        <sz val="14"/>
        <color theme="0" tint="-4.9989318521683403E-2"/>
        <rFont val="Calibri"/>
        <family val="2"/>
        <scheme val="minor"/>
      </rPr>
      <t/>
    </r>
  </si>
  <si>
    <t>ODABERITE SEKTOR ULAGANJA U PADAJUĆEM
 IZBORNIKU LIJEVO!!!</t>
  </si>
  <si>
    <r>
      <t xml:space="preserve">NAJVIŠI IZNOS POTPORE
Pojašnjenje:
Najviši iznos potpore je </t>
    </r>
    <r>
      <rPr>
        <b/>
        <sz val="11"/>
        <rFont val="Calibri"/>
        <family val="2"/>
      </rPr>
      <t>[</t>
    </r>
    <r>
      <rPr>
        <b/>
        <sz val="11"/>
        <color rgb="FFFF0000"/>
        <rFont val="Calibri"/>
        <family val="2"/>
        <scheme val="minor"/>
      </rPr>
      <t>30.000</t>
    </r>
    <r>
      <rPr>
        <b/>
        <sz val="11"/>
        <rFont val="Calibri"/>
        <family val="2"/>
      </rPr>
      <t>]</t>
    </r>
    <r>
      <rPr>
        <b/>
        <sz val="11"/>
        <rFont val="Calibri"/>
        <family val="2"/>
        <scheme val="minor"/>
      </rPr>
      <t xml:space="preserve"> </t>
    </r>
    <r>
      <rPr>
        <b/>
        <sz val="11"/>
        <color rgb="FFFF0000"/>
        <rFont val="Calibri"/>
        <family val="2"/>
      </rPr>
      <t>[</t>
    </r>
    <r>
      <rPr>
        <b/>
        <sz val="11"/>
        <color rgb="FFFF0000"/>
        <rFont val="Calibri"/>
        <family val="2"/>
        <scheme val="minor"/>
      </rPr>
      <t xml:space="preserve">iz LAG Natječaja upisati najviši iznos potpore] </t>
    </r>
    <r>
      <rPr>
        <sz val="11"/>
        <rFont val="Calibri"/>
        <family val="2"/>
        <scheme val="minor"/>
      </rPr>
      <t xml:space="preserve">
Pojašnjenje: Najviši iznos javne potpore po projektu ne može biti viši od gore navedenog iznosa. 
Preračun u kune se vrši sukladno tečaju navedenom u redu H.</t>
    </r>
  </si>
  <si>
    <r>
      <t>NAJNIŽI IZNOS  POTPORE 
Pojašnjenje:
Najniži iznos potpore je [4.0</t>
    </r>
    <r>
      <rPr>
        <b/>
        <sz val="11"/>
        <color rgb="FFFF0000"/>
        <rFont val="Calibri"/>
        <family val="2"/>
        <scheme val="minor"/>
      </rPr>
      <t>00 EUR</t>
    </r>
    <r>
      <rPr>
        <b/>
        <sz val="11"/>
        <rFont val="Calibri"/>
        <family val="2"/>
        <scheme val="minor"/>
      </rPr>
      <t>] [</t>
    </r>
    <r>
      <rPr>
        <b/>
        <sz val="11"/>
        <color rgb="FFFF0000"/>
        <rFont val="Calibri"/>
        <family val="2"/>
        <scheme val="minor"/>
      </rPr>
      <t>iz LAG Natječaja upisati najviši iznos potporei</t>
    </r>
    <r>
      <rPr>
        <b/>
        <sz val="11"/>
        <rFont val="Calibri"/>
        <family val="2"/>
        <scheme val="minor"/>
      </rPr>
      <t>]</t>
    </r>
    <r>
      <rPr>
        <b/>
        <sz val="11"/>
        <color theme="1"/>
        <rFont val="Calibri"/>
        <family val="2"/>
        <charset val="238"/>
        <scheme val="minor"/>
      </rPr>
      <t xml:space="preserve">
P</t>
    </r>
    <r>
      <rPr>
        <sz val="11"/>
        <color theme="1"/>
        <rFont val="Calibri"/>
        <family val="2"/>
        <scheme val="minor"/>
      </rPr>
      <t>reračunati u kune nsukladno tečaju iz reda H.</t>
    </r>
  </si>
  <si>
    <r>
      <t xml:space="preserve">UKUPAN IZNOS PROJEKTA 
</t>
    </r>
    <r>
      <rPr>
        <b/>
        <i/>
        <sz val="11"/>
        <color theme="1"/>
        <rFont val="Calibri"/>
        <family val="2"/>
        <charset val="238"/>
        <scheme val="minor"/>
      </rPr>
      <t>Pojašnjenje:</t>
    </r>
    <r>
      <rPr>
        <i/>
        <sz val="11"/>
        <color theme="1"/>
        <rFont val="Calibri"/>
        <family val="2"/>
        <scheme val="minor"/>
      </rPr>
      <t xml:space="preserve"> Zbroj iznosa iz redova A, B, C, D, E, F.
</t>
    </r>
    <r>
      <rPr>
        <i/>
        <sz val="11"/>
        <rFont val="Calibri"/>
        <family val="2"/>
        <scheme val="minor"/>
      </rPr>
      <t xml:space="preserve">Projekt ne smije biti veći od </t>
    </r>
    <r>
      <rPr>
        <i/>
        <sz val="11"/>
        <rFont val="Calibri"/>
        <family val="2"/>
      </rPr>
      <t>[250</t>
    </r>
    <r>
      <rPr>
        <i/>
        <sz val="11"/>
        <rFont val="Calibri"/>
        <family val="2"/>
        <scheme val="minor"/>
      </rPr>
      <t>.000</t>
    </r>
    <r>
      <rPr>
        <i/>
        <sz val="11"/>
        <rFont val="Calibri"/>
        <family val="2"/>
      </rPr>
      <t>] EUR</t>
    </r>
    <r>
      <rPr>
        <i/>
        <sz val="11"/>
        <rFont val="Calibri"/>
        <family val="2"/>
        <scheme val="minor"/>
      </rPr>
      <t xml:space="preserve"> (s PDV-om)</t>
    </r>
    <r>
      <rPr>
        <i/>
        <sz val="11"/>
        <color rgb="FFFF0000"/>
        <rFont val="Calibri"/>
        <family val="2"/>
        <scheme val="minor"/>
      </rPr>
      <t xml:space="preserve">
</t>
    </r>
    <r>
      <rPr>
        <i/>
        <sz val="11"/>
        <rFont val="Calibri"/>
        <family val="2"/>
        <scheme val="minor"/>
      </rPr>
      <t>Preračun u kune se vrši sukladno tečaju navedenom u redu 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</si>
</sst>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0\ &quot;kn&quot;"/>
    <numFmt numFmtId="166" formatCode="0_ ;\-0\ "/>
    <numFmt numFmtId="167" formatCode="[$EUR]\ #,##0.00"/>
  </numFmts>
  <fonts count="65" x14ac:knownFonts="1">
    <font>
      <sz val="11"/>
      <color theme="1"/>
      <name val="Calibri"/>
      <family val="2"/>
      <charset val="238"/>
      <scheme val="minor"/>
    </font>
    <font>
      <sz val="11"/>
      <color theme="1"/>
      <name val="Calibri"/>
      <family val="2"/>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i/>
      <sz val="11"/>
      <color theme="1"/>
      <name val="Calibri"/>
      <family val="2"/>
      <scheme val="minor"/>
    </font>
    <font>
      <b/>
      <sz val="11"/>
      <color rgb="FF000000"/>
      <name val="Calibri"/>
      <family val="2"/>
      <scheme val="minor"/>
    </font>
    <font>
      <i/>
      <sz val="11"/>
      <color theme="1"/>
      <name val="Calibri"/>
      <family val="2"/>
      <charset val="238"/>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sz val="11"/>
      <color rgb="FF000000"/>
      <name val="Calibri"/>
      <family val="2"/>
      <charset val="238"/>
      <scheme val="minor"/>
    </font>
    <font>
      <b/>
      <i/>
      <sz val="11"/>
      <color theme="1"/>
      <name val="Calibri"/>
      <family val="2"/>
      <charset val="238"/>
      <scheme val="minor"/>
    </font>
    <font>
      <b/>
      <sz val="11"/>
      <name val="Calibri"/>
      <family val="2"/>
      <scheme val="minor"/>
    </font>
    <font>
      <i/>
      <sz val="11"/>
      <name val="Calibri"/>
      <family val="2"/>
      <scheme val="minor"/>
    </font>
    <font>
      <b/>
      <sz val="14"/>
      <color theme="0" tint="-4.9989318521683403E-2"/>
      <name val="Calibri"/>
      <family val="2"/>
      <scheme val="minor"/>
    </font>
    <font>
      <sz val="11"/>
      <color theme="0" tint="-4.9989318521683403E-2"/>
      <name val="Calibri"/>
      <family val="2"/>
      <scheme val="minor"/>
    </font>
    <font>
      <i/>
      <sz val="11"/>
      <color rgb="FF000000"/>
      <name val="Calibri"/>
      <family val="2"/>
      <charset val="238"/>
      <scheme val="minor"/>
    </font>
    <font>
      <sz val="11"/>
      <name val="Calibri"/>
      <family val="2"/>
      <charset val="238"/>
      <scheme val="minor"/>
    </font>
    <font>
      <b/>
      <sz val="11"/>
      <color theme="0" tint="-4.9989318521683403E-2"/>
      <name val="Calibri"/>
      <family val="2"/>
      <scheme val="minor"/>
    </font>
    <font>
      <b/>
      <i/>
      <sz val="11"/>
      <name val="Calibri"/>
      <family val="2"/>
      <charset val="238"/>
      <scheme val="minor"/>
    </font>
    <font>
      <u/>
      <sz val="11"/>
      <color theme="10"/>
      <name val="Calibri"/>
      <family val="2"/>
      <charset val="238"/>
      <scheme val="minor"/>
    </font>
    <font>
      <sz val="10"/>
      <name val="Arial"/>
      <family val="2"/>
      <charset val="238"/>
    </font>
    <font>
      <sz val="10"/>
      <name val="Calibri"/>
      <family val="2"/>
      <charset val="238"/>
      <scheme val="minor"/>
    </font>
    <font>
      <sz val="11"/>
      <name val="Calibri"/>
      <family val="2"/>
      <charset val="238"/>
    </font>
    <font>
      <sz val="14"/>
      <color theme="0" tint="-4.9989318521683403E-2"/>
      <name val="Calibri"/>
      <family val="2"/>
      <charset val="238"/>
      <scheme val="minor"/>
    </font>
    <font>
      <i/>
      <sz val="14"/>
      <color theme="0" tint="-4.9989318521683403E-2"/>
      <name val="Calibri"/>
      <family val="2"/>
      <charset val="238"/>
      <scheme val="minor"/>
    </font>
    <font>
      <b/>
      <sz val="14"/>
      <color theme="0" tint="-4.9989318521683403E-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b/>
      <sz val="11"/>
      <color rgb="FFC00000"/>
      <name val="Calibri"/>
      <family val="2"/>
      <charset val="238"/>
      <scheme val="minor"/>
    </font>
    <font>
      <i/>
      <sz val="10"/>
      <name val="Calibri"/>
      <family val="2"/>
      <charset val="238"/>
      <scheme val="minor"/>
    </font>
    <font>
      <b/>
      <i/>
      <sz val="10"/>
      <name val="Calibri"/>
      <family val="2"/>
      <charset val="238"/>
      <scheme val="minor"/>
    </font>
    <font>
      <b/>
      <sz val="20"/>
      <color theme="0" tint="-4.9989318521683403E-2"/>
      <name val="Calibri"/>
      <family val="2"/>
      <charset val="238"/>
      <scheme val="minor"/>
    </font>
    <font>
      <b/>
      <sz val="14"/>
      <color rgb="FF003366"/>
      <name val="Calibri"/>
      <family val="2"/>
      <charset val="238"/>
      <scheme val="minor"/>
    </font>
    <font>
      <b/>
      <u/>
      <sz val="14"/>
      <color rgb="FF003366"/>
      <name val="Calibri"/>
      <family val="2"/>
      <charset val="238"/>
      <scheme val="minor"/>
    </font>
    <font>
      <sz val="8"/>
      <color theme="1"/>
      <name val="Calibri"/>
      <family val="2"/>
      <scheme val="minor"/>
    </font>
    <font>
      <sz val="14"/>
      <color theme="1"/>
      <name val="Calibri"/>
      <family val="2"/>
      <scheme val="minor"/>
    </font>
    <font>
      <sz val="11"/>
      <name val="Calibri"/>
      <family val="2"/>
      <scheme val="minor"/>
    </font>
    <font>
      <i/>
      <sz val="14"/>
      <color theme="0" tint="-4.9989318521683403E-2"/>
      <name val="Calibri"/>
      <family val="2"/>
      <scheme val="minor"/>
    </font>
    <font>
      <i/>
      <sz val="11"/>
      <color rgb="FFFF0000"/>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sz val="11.5"/>
      <color rgb="FF000000"/>
      <name val="Times New Roman"/>
      <family val="1"/>
    </font>
    <font>
      <sz val="7"/>
      <color rgb="FF000000"/>
      <name val="Times New Roman"/>
      <family val="1"/>
    </font>
    <font>
      <sz val="10"/>
      <name val="Times New Roman"/>
      <family val="1"/>
    </font>
    <font>
      <sz val="7"/>
      <name val="Times New Roman"/>
      <family val="1"/>
    </font>
    <font>
      <sz val="10"/>
      <color theme="1"/>
      <name val="Calibri"/>
      <family val="2"/>
    </font>
    <font>
      <b/>
      <sz val="11"/>
      <name val="Calibri"/>
      <family val="2"/>
      <charset val="238"/>
    </font>
    <font>
      <b/>
      <sz val="11"/>
      <name val="Calibri"/>
      <family val="2"/>
    </font>
    <font>
      <sz val="12"/>
      <color theme="1"/>
      <name val="Calibri"/>
      <family val="2"/>
      <charset val="238"/>
      <scheme val="minor"/>
    </font>
    <font>
      <sz val="14"/>
      <color theme="0" tint="-4.9989318521683403E-2"/>
      <name val="Calibri"/>
      <family val="2"/>
      <scheme val="minor"/>
    </font>
    <font>
      <b/>
      <sz val="11"/>
      <color rgb="FFFF0000"/>
      <name val="Calibri"/>
      <family val="2"/>
      <scheme val="minor"/>
    </font>
    <font>
      <b/>
      <sz val="11"/>
      <color rgb="FFFF0000"/>
      <name val="Calibri"/>
      <family val="2"/>
    </font>
    <font>
      <i/>
      <sz val="11"/>
      <name val="Calibri"/>
      <family val="2"/>
    </font>
    <font>
      <sz val="11"/>
      <color theme="0"/>
      <name val="Calibri"/>
      <family val="2"/>
      <charset val="238"/>
      <scheme val="minor"/>
    </font>
    <font>
      <b/>
      <sz val="12"/>
      <color rgb="FF000000"/>
      <name val="Calibri"/>
      <family val="2"/>
      <scheme val="minor"/>
    </font>
    <font>
      <i/>
      <sz val="12"/>
      <color rgb="FF000000"/>
      <name val="Calibri"/>
      <family val="2"/>
      <scheme val="minor"/>
    </font>
    <font>
      <b/>
      <sz val="20"/>
      <color theme="1"/>
      <name val="Calibri"/>
      <family val="2"/>
      <charset val="238"/>
      <scheme val="minor"/>
    </font>
    <font>
      <b/>
      <sz val="12"/>
      <color rgb="FF000000"/>
      <name val="Calibri"/>
      <family val="2"/>
      <charset val="238"/>
      <scheme val="minor"/>
    </font>
    <font>
      <b/>
      <sz val="12"/>
      <color rgb="FFFF0000"/>
      <name val="Calibri"/>
      <family val="2"/>
      <charset val="238"/>
      <scheme val="minor"/>
    </font>
  </fonts>
  <fills count="20">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indexed="47"/>
        <bgColor indexed="64"/>
      </patternFill>
    </fill>
    <fill>
      <patternFill patternType="solid">
        <fgColor theme="2" tint="-0.749992370372631"/>
        <bgColor indexed="64"/>
      </patternFill>
    </fill>
    <fill>
      <patternFill patternType="solid">
        <fgColor rgb="FFFF9933"/>
        <bgColor indexed="64"/>
      </patternFill>
    </fill>
    <fill>
      <patternFill patternType="solid">
        <fgColor rgb="FFFFFFFF"/>
        <bgColor indexed="64"/>
      </patternFill>
    </fill>
    <fill>
      <patternFill patternType="solid">
        <fgColor rgb="FFD9E1F2"/>
        <bgColor rgb="FF000000"/>
      </patternFill>
    </fill>
    <fill>
      <patternFill patternType="solid">
        <fgColor rgb="FF002060"/>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theme="0"/>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xf numFmtId="9" fontId="4" fillId="0" borderId="0" applyFont="0" applyFill="0" applyBorder="0" applyAlignment="0" applyProtection="0"/>
    <xf numFmtId="0" fontId="21" fillId="0" borderId="0" applyNumberFormat="0" applyFill="0" applyBorder="0" applyAlignment="0" applyProtection="0"/>
    <xf numFmtId="0" fontId="22" fillId="0" borderId="0"/>
    <xf numFmtId="0" fontId="4" fillId="0" borderId="0"/>
    <xf numFmtId="0" fontId="22" fillId="14" borderId="0"/>
    <xf numFmtId="0" fontId="22" fillId="3" borderId="0"/>
  </cellStyleXfs>
  <cellXfs count="323">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10" fillId="0" borderId="0" xfId="0" applyFont="1" applyAlignment="1" applyProtection="1">
      <alignment horizontal="center" vertical="center"/>
      <protection locked="0"/>
    </xf>
    <xf numFmtId="4" fontId="0" fillId="3" borderId="27" xfId="0" applyNumberFormat="1" applyFill="1" applyBorder="1" applyAlignment="1" applyProtection="1">
      <alignment horizontal="center"/>
      <protection locked="0"/>
    </xf>
    <xf numFmtId="4" fontId="0" fillId="3" borderId="35" xfId="0" applyNumberFormat="1" applyFill="1" applyBorder="1" applyAlignment="1" applyProtection="1">
      <alignment horizontal="center"/>
      <protection locked="0"/>
    </xf>
    <xf numFmtId="0" fontId="10" fillId="6" borderId="6" xfId="0" applyFont="1" applyFill="1" applyBorder="1" applyAlignment="1" applyProtection="1">
      <alignment horizontal="center" vertical="center"/>
      <protection locked="0"/>
    </xf>
    <xf numFmtId="0" fontId="0" fillId="6" borderId="12" xfId="0" applyFill="1" applyBorder="1" applyAlignment="1" applyProtection="1">
      <alignment horizontal="center"/>
    </xf>
    <xf numFmtId="0" fontId="0" fillId="6" borderId="12" xfId="0" applyFill="1" applyBorder="1" applyAlignment="1" applyProtection="1">
      <alignment horizontal="center" wrapText="1"/>
    </xf>
    <xf numFmtId="4" fontId="0" fillId="6" borderId="12" xfId="0" applyNumberFormat="1" applyFill="1" applyBorder="1" applyAlignment="1" applyProtection="1">
      <alignment horizontal="center"/>
    </xf>
    <xf numFmtId="4" fontId="0" fillId="6" borderId="26" xfId="0" applyNumberFormat="1" applyFill="1" applyBorder="1" applyAlignment="1" applyProtection="1">
      <alignment horizontal="center"/>
    </xf>
    <xf numFmtId="0" fontId="0" fillId="3" borderId="27" xfId="0" applyFill="1" applyBorder="1" applyAlignment="1" applyProtection="1">
      <alignment horizontal="center" wrapText="1"/>
      <protection locked="0"/>
    </xf>
    <xf numFmtId="0" fontId="10" fillId="6" borderId="25" xfId="0" applyFont="1" applyFill="1" applyBorder="1" applyAlignment="1" applyProtection="1">
      <alignment horizontal="center" vertical="center"/>
      <protection locked="0"/>
    </xf>
    <xf numFmtId="4" fontId="0" fillId="0" borderId="11" xfId="0" applyNumberFormat="1" applyBorder="1" applyAlignment="1" applyProtection="1">
      <alignment horizontal="center"/>
      <protection locked="0"/>
    </xf>
    <xf numFmtId="0" fontId="0" fillId="0" borderId="0" xfId="0" applyAlignment="1" applyProtection="1">
      <alignment vertical="top"/>
      <protection locked="0"/>
    </xf>
    <xf numFmtId="0" fontId="23" fillId="0" borderId="0" xfId="3" applyFont="1" applyProtection="1">
      <protection locked="0"/>
    </xf>
    <xf numFmtId="0" fontId="11" fillId="6" borderId="11" xfId="0" applyFont="1" applyFill="1" applyBorder="1" applyAlignment="1" applyProtection="1">
      <alignment horizontal="left" vertical="center" wrapText="1" indent="1"/>
    </xf>
    <xf numFmtId="4" fontId="0" fillId="0" borderId="27" xfId="0" applyNumberFormat="1" applyBorder="1" applyAlignment="1" applyProtection="1">
      <alignment horizontal="center"/>
      <protection locked="0"/>
    </xf>
    <xf numFmtId="14" fontId="0" fillId="3" borderId="27" xfId="0" applyNumberFormat="1" applyFill="1" applyBorder="1" applyAlignment="1" applyProtection="1">
      <alignment horizontal="center"/>
      <protection locked="0"/>
    </xf>
    <xf numFmtId="0" fontId="0" fillId="3" borderId="16" xfId="0" applyFill="1" applyBorder="1" applyAlignment="1" applyProtection="1">
      <alignment horizontal="center" wrapText="1"/>
      <protection locked="0"/>
    </xf>
    <xf numFmtId="49" fontId="0" fillId="3" borderId="27" xfId="0" applyNumberFormat="1" applyFill="1" applyBorder="1" applyAlignment="1" applyProtection="1">
      <alignment horizontal="center"/>
      <protection locked="0"/>
    </xf>
    <xf numFmtId="0" fontId="17" fillId="3" borderId="12" xfId="0" applyFont="1" applyFill="1" applyBorder="1" applyAlignment="1" applyProtection="1">
      <alignment horizontal="left" vertical="center" wrapText="1" indent="1"/>
      <protection locked="0"/>
    </xf>
    <xf numFmtId="0" fontId="10" fillId="2" borderId="9" xfId="0" applyFont="1" applyFill="1" applyBorder="1" applyAlignment="1" applyProtection="1">
      <alignment horizontal="center" vertical="center"/>
    </xf>
    <xf numFmtId="0" fontId="10" fillId="6" borderId="25"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xf>
    <xf numFmtId="4" fontId="3" fillId="2" borderId="30" xfId="0" applyNumberFormat="1" applyFont="1" applyFill="1" applyBorder="1" applyAlignment="1" applyProtection="1">
      <alignment horizontal="center"/>
    </xf>
    <xf numFmtId="0" fontId="0" fillId="2" borderId="15" xfId="0" applyFill="1" applyBorder="1" applyAlignment="1" applyProtection="1"/>
    <xf numFmtId="0" fontId="0" fillId="2" borderId="23" xfId="0" applyFill="1" applyBorder="1" applyAlignment="1" applyProtection="1"/>
    <xf numFmtId="4" fontId="3" fillId="2" borderId="38" xfId="0" applyNumberFormat="1" applyFont="1" applyFill="1" applyBorder="1" applyAlignment="1" applyProtection="1">
      <alignment horizontal="center"/>
    </xf>
    <xf numFmtId="49" fontId="23" fillId="6" borderId="6" xfId="3" applyNumberFormat="1" applyFont="1" applyFill="1" applyBorder="1" applyAlignment="1" applyProtection="1">
      <alignment horizontal="right" vertical="center" wrapText="1"/>
    </xf>
    <xf numFmtId="49" fontId="23" fillId="0" borderId="11" xfId="3" applyNumberFormat="1" applyFont="1" applyFill="1" applyBorder="1" applyAlignment="1" applyProtection="1">
      <alignment vertical="center" wrapText="1"/>
    </xf>
    <xf numFmtId="49" fontId="23" fillId="0" borderId="12" xfId="3" applyNumberFormat="1" applyFont="1" applyFill="1" applyBorder="1" applyAlignment="1" applyProtection="1">
      <alignment horizontal="center" vertical="center" wrapText="1"/>
    </xf>
    <xf numFmtId="165" fontId="23" fillId="0" borderId="12" xfId="3" applyNumberFormat="1" applyFont="1" applyFill="1" applyBorder="1" applyAlignment="1" applyProtection="1">
      <alignment wrapText="1"/>
    </xf>
    <xf numFmtId="0" fontId="23" fillId="0" borderId="12" xfId="3" applyFont="1" applyBorder="1" applyProtection="1"/>
    <xf numFmtId="0" fontId="23" fillId="0" borderId="26" xfId="3" applyFont="1" applyBorder="1" applyProtection="1"/>
    <xf numFmtId="0" fontId="10" fillId="6" borderId="6"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6" fillId="2" borderId="11" xfId="0" applyFont="1" applyFill="1" applyBorder="1" applyAlignment="1" applyProtection="1">
      <alignment horizontal="left" vertical="center" wrapText="1" indent="1"/>
    </xf>
    <xf numFmtId="0" fontId="0" fillId="2" borderId="12" xfId="0" applyFill="1" applyBorder="1" applyAlignment="1" applyProtection="1">
      <alignment horizontal="center"/>
    </xf>
    <xf numFmtId="4" fontId="3" fillId="2" borderId="27" xfId="0" applyNumberFormat="1" applyFont="1" applyFill="1" applyBorder="1" applyAlignment="1" applyProtection="1">
      <alignment horizontal="center"/>
    </xf>
    <xf numFmtId="4" fontId="0" fillId="2" borderId="16" xfId="0" applyNumberFormat="1" applyFill="1" applyBorder="1" applyProtection="1"/>
    <xf numFmtId="0" fontId="0" fillId="2" borderId="12" xfId="0" applyFill="1" applyBorder="1" applyAlignment="1" applyProtection="1"/>
    <xf numFmtId="0" fontId="0" fillId="2" borderId="13" xfId="0" applyFill="1" applyBorder="1" applyAlignment="1" applyProtection="1"/>
    <xf numFmtId="4" fontId="3" fillId="2" borderId="35" xfId="0" applyNumberFormat="1" applyFont="1" applyFill="1" applyBorder="1" applyAlignment="1" applyProtection="1">
      <alignment horizontal="center"/>
    </xf>
    <xf numFmtId="0" fontId="6" fillId="2" borderId="29" xfId="0" applyFont="1" applyFill="1" applyBorder="1" applyAlignment="1" applyProtection="1">
      <alignment horizontal="left" vertical="center" wrapText="1" indent="1"/>
    </xf>
    <xf numFmtId="0" fontId="0" fillId="2" borderId="28" xfId="0" applyFill="1" applyBorder="1" applyAlignment="1" applyProtection="1">
      <alignment horizontal="center"/>
    </xf>
    <xf numFmtId="4" fontId="0" fillId="2" borderId="18" xfId="0" applyNumberFormat="1" applyFill="1" applyBorder="1" applyProtection="1"/>
    <xf numFmtId="0" fontId="0" fillId="2" borderId="28" xfId="0" applyFill="1" applyBorder="1" applyAlignment="1" applyProtection="1"/>
    <xf numFmtId="0" fontId="0" fillId="2" borderId="21" xfId="0" applyFill="1" applyBorder="1" applyAlignment="1" applyProtection="1"/>
    <xf numFmtId="0" fontId="18" fillId="10" borderId="31" xfId="0" applyFont="1" applyFill="1" applyBorder="1" applyAlignment="1" applyProtection="1">
      <alignment wrapText="1"/>
    </xf>
    <xf numFmtId="0" fontId="18" fillId="10" borderId="0" xfId="0" applyFont="1" applyFill="1" applyBorder="1" applyAlignment="1" applyProtection="1">
      <alignment wrapText="1"/>
    </xf>
    <xf numFmtId="0" fontId="18" fillId="10" borderId="32" xfId="0" applyFont="1" applyFill="1" applyBorder="1" applyAlignment="1" applyProtection="1">
      <alignment wrapText="1"/>
    </xf>
    <xf numFmtId="0" fontId="18" fillId="10" borderId="31" xfId="0" applyFont="1" applyFill="1" applyBorder="1" applyAlignment="1" applyProtection="1">
      <alignment vertical="top" wrapText="1"/>
    </xf>
    <xf numFmtId="0" fontId="18" fillId="10" borderId="0" xfId="0" applyFont="1" applyFill="1" applyBorder="1" applyAlignment="1" applyProtection="1">
      <alignment vertical="top" wrapText="1"/>
    </xf>
    <xf numFmtId="0" fontId="18" fillId="10" borderId="32" xfId="0" applyFont="1" applyFill="1" applyBorder="1" applyAlignment="1" applyProtection="1">
      <alignment vertical="top" wrapText="1"/>
    </xf>
    <xf numFmtId="4" fontId="0" fillId="4" borderId="27" xfId="0" applyNumberFormat="1" applyFill="1" applyBorder="1" applyAlignment="1" applyProtection="1">
      <alignment horizontal="center"/>
    </xf>
    <xf numFmtId="4" fontId="0" fillId="4" borderId="11" xfId="0" applyNumberFormat="1" applyFill="1" applyBorder="1" applyAlignment="1" applyProtection="1">
      <alignment horizontal="center"/>
    </xf>
    <xf numFmtId="4" fontId="18" fillId="10" borderId="31" xfId="0" applyNumberFormat="1" applyFont="1" applyFill="1" applyBorder="1" applyProtection="1"/>
    <xf numFmtId="0" fontId="3" fillId="10" borderId="0" xfId="0" applyFont="1" applyFill="1" applyBorder="1" applyAlignment="1" applyProtection="1">
      <alignment vertical="center" wrapText="1"/>
    </xf>
    <xf numFmtId="0" fontId="3" fillId="10" borderId="32" xfId="0" applyFont="1" applyFill="1" applyBorder="1" applyAlignment="1" applyProtection="1">
      <alignment vertical="center" wrapText="1"/>
    </xf>
    <xf numFmtId="10" fontId="0" fillId="4" borderId="27" xfId="0" applyNumberFormat="1" applyFill="1" applyBorder="1" applyAlignment="1" applyProtection="1">
      <alignment horizontal="center" wrapText="1"/>
    </xf>
    <xf numFmtId="4" fontId="0" fillId="4" borderId="27" xfId="0" applyNumberFormat="1" applyFont="1" applyFill="1" applyBorder="1" applyAlignment="1" applyProtection="1">
      <alignment horizontal="center"/>
    </xf>
    <xf numFmtId="4" fontId="0" fillId="4" borderId="11" xfId="0" applyNumberFormat="1" applyFont="1" applyFill="1" applyBorder="1" applyAlignment="1" applyProtection="1">
      <alignment horizontal="center"/>
    </xf>
    <xf numFmtId="4" fontId="18" fillId="10" borderId="31" xfId="1" applyNumberFormat="1" applyFont="1" applyFill="1" applyBorder="1" applyProtection="1"/>
    <xf numFmtId="0" fontId="8" fillId="10" borderId="0" xfId="0" applyFont="1" applyFill="1" applyBorder="1" applyAlignment="1" applyProtection="1">
      <alignment horizontal="left" vertical="center"/>
    </xf>
    <xf numFmtId="4" fontId="0" fillId="4" borderId="34" xfId="0" applyNumberFormat="1" applyFill="1" applyBorder="1" applyAlignment="1" applyProtection="1">
      <alignment horizontal="center"/>
    </xf>
    <xf numFmtId="4" fontId="0" fillId="4" borderId="39" xfId="0" applyNumberFormat="1" applyFill="1" applyBorder="1" applyAlignment="1" applyProtection="1">
      <alignment horizontal="center"/>
    </xf>
    <xf numFmtId="49" fontId="23" fillId="6" borderId="16" xfId="3" applyNumberFormat="1" applyFont="1" applyFill="1" applyBorder="1" applyAlignment="1" applyProtection="1">
      <alignment horizontal="right" vertical="center" wrapText="1"/>
    </xf>
    <xf numFmtId="49" fontId="23" fillId="0" borderId="12" xfId="3" applyNumberFormat="1" applyFont="1" applyFill="1" applyBorder="1" applyAlignment="1" applyProtection="1">
      <alignment vertical="center" wrapText="1"/>
    </xf>
    <xf numFmtId="0" fontId="13" fillId="12" borderId="19" xfId="0" applyFont="1" applyFill="1" applyBorder="1" applyAlignment="1" applyProtection="1">
      <alignment horizontal="center" vertical="center" wrapText="1"/>
    </xf>
    <xf numFmtId="0" fontId="13" fillId="12" borderId="36" xfId="0" applyFont="1" applyFill="1" applyBorder="1" applyAlignment="1" applyProtection="1">
      <alignment horizontal="center" vertical="center" wrapText="1"/>
    </xf>
    <xf numFmtId="4" fontId="13" fillId="12" borderId="36" xfId="0" applyNumberFormat="1" applyFont="1" applyFill="1" applyBorder="1" applyAlignment="1" applyProtection="1">
      <alignment horizontal="center" vertical="center" wrapText="1"/>
    </xf>
    <xf numFmtId="4" fontId="13" fillId="12" borderId="37" xfId="0" applyNumberFormat="1" applyFont="1" applyFill="1" applyBorder="1" applyAlignment="1" applyProtection="1">
      <alignment horizontal="center" vertical="center" wrapText="1"/>
    </xf>
    <xf numFmtId="2" fontId="0" fillId="3" borderId="27" xfId="0" applyNumberFormat="1" applyFill="1" applyBorder="1" applyAlignment="1" applyProtection="1">
      <alignment horizontal="center"/>
      <protection locked="0"/>
    </xf>
    <xf numFmtId="0" fontId="17" fillId="3" borderId="11" xfId="0" applyFont="1" applyFill="1" applyBorder="1" applyAlignment="1" applyProtection="1">
      <alignment horizontal="left" vertical="center" wrapText="1" indent="1"/>
      <protection locked="0"/>
    </xf>
    <xf numFmtId="0" fontId="23" fillId="0" borderId="0" xfId="3" applyFont="1" applyFill="1" applyProtection="1"/>
    <xf numFmtId="0" fontId="28" fillId="3" borderId="46" xfId="3" applyFont="1" applyFill="1" applyBorder="1" applyProtection="1"/>
    <xf numFmtId="0" fontId="28" fillId="3" borderId="0" xfId="3" applyFont="1" applyFill="1" applyBorder="1" applyProtection="1"/>
    <xf numFmtId="0" fontId="29" fillId="0" borderId="0" xfId="3" applyFont="1" applyFill="1" applyBorder="1" applyAlignment="1" applyProtection="1">
      <alignment horizontal="center" vertical="center" wrapText="1"/>
    </xf>
    <xf numFmtId="0" fontId="28" fillId="4" borderId="46" xfId="3" applyFont="1" applyFill="1" applyBorder="1" applyAlignment="1" applyProtection="1">
      <alignment horizontal="right" vertical="center"/>
    </xf>
    <xf numFmtId="0" fontId="29" fillId="0" borderId="6" xfId="3" applyFont="1" applyFill="1" applyBorder="1" applyAlignment="1" applyProtection="1">
      <alignment vertical="center" wrapText="1"/>
    </xf>
    <xf numFmtId="166" fontId="20" fillId="10" borderId="46" xfId="3" applyNumberFormat="1" applyFont="1" applyFill="1" applyBorder="1" applyAlignment="1" applyProtection="1">
      <alignment horizontal="center" vertical="center"/>
    </xf>
    <xf numFmtId="166" fontId="20" fillId="2" borderId="46" xfId="3" applyNumberFormat="1" applyFont="1" applyFill="1" applyBorder="1" applyAlignment="1" applyProtection="1">
      <alignment horizontal="center" vertical="center"/>
    </xf>
    <xf numFmtId="0" fontId="29" fillId="0" borderId="0" xfId="3" applyFont="1" applyFill="1" applyBorder="1" applyAlignment="1" applyProtection="1">
      <alignment vertical="center" wrapText="1"/>
    </xf>
    <xf numFmtId="166" fontId="20" fillId="7" borderId="46" xfId="3" applyNumberFormat="1" applyFont="1" applyFill="1" applyBorder="1" applyAlignment="1" applyProtection="1">
      <alignment horizontal="center" vertical="center"/>
    </xf>
    <xf numFmtId="166" fontId="20" fillId="9" borderId="46" xfId="3" applyNumberFormat="1" applyFont="1" applyFill="1" applyBorder="1" applyAlignment="1" applyProtection="1">
      <alignment horizontal="center" vertical="center"/>
    </xf>
    <xf numFmtId="166" fontId="20" fillId="8" borderId="46" xfId="3" applyNumberFormat="1" applyFont="1" applyFill="1" applyBorder="1" applyAlignment="1" applyProtection="1">
      <alignment horizontal="center" vertical="center"/>
    </xf>
    <xf numFmtId="166" fontId="20" fillId="5" borderId="46" xfId="3" applyNumberFormat="1" applyFont="1" applyFill="1" applyBorder="1" applyAlignment="1" applyProtection="1">
      <alignment horizontal="center" vertical="center"/>
    </xf>
    <xf numFmtId="166" fontId="20" fillId="6" borderId="46" xfId="3" applyNumberFormat="1" applyFont="1" applyFill="1" applyBorder="1" applyAlignment="1" applyProtection="1">
      <alignment horizontal="center" vertical="center"/>
    </xf>
    <xf numFmtId="166" fontId="20" fillId="13" borderId="46" xfId="3" applyNumberFormat="1" applyFont="1" applyFill="1" applyBorder="1" applyAlignment="1" applyProtection="1">
      <alignment horizontal="center" vertical="center"/>
    </xf>
    <xf numFmtId="166" fontId="20" fillId="12" borderId="46" xfId="3" applyNumberFormat="1" applyFont="1" applyFill="1" applyBorder="1" applyAlignment="1" applyProtection="1">
      <alignment horizontal="center" vertical="center"/>
    </xf>
    <xf numFmtId="0" fontId="30" fillId="0" borderId="0" xfId="3" applyFont="1" applyFill="1" applyBorder="1" applyAlignment="1" applyProtection="1">
      <alignment vertical="center" wrapText="1"/>
    </xf>
    <xf numFmtId="0" fontId="30" fillId="0" borderId="6" xfId="3" applyFont="1" applyFill="1" applyBorder="1" applyAlignment="1" applyProtection="1">
      <alignment vertical="center" wrapText="1"/>
    </xf>
    <xf numFmtId="0" fontId="30" fillId="0" borderId="32" xfId="3" applyFont="1" applyFill="1" applyBorder="1" applyAlignment="1" applyProtection="1">
      <alignment vertical="center" wrapText="1"/>
    </xf>
    <xf numFmtId="0" fontId="29" fillId="0" borderId="32" xfId="3" applyFont="1" applyFill="1" applyBorder="1" applyAlignment="1" applyProtection="1">
      <alignment horizontal="center" vertical="center" wrapText="1"/>
    </xf>
    <xf numFmtId="0" fontId="29" fillId="0" borderId="32" xfId="3" applyFont="1" applyFill="1" applyBorder="1" applyAlignment="1" applyProtection="1">
      <alignment vertical="center" wrapText="1"/>
    </xf>
    <xf numFmtId="0" fontId="28" fillId="0" borderId="28" xfId="3" applyFont="1" applyFill="1" applyBorder="1" applyProtection="1"/>
    <xf numFmtId="0" fontId="28" fillId="0" borderId="21" xfId="3" applyFont="1" applyFill="1" applyBorder="1" applyProtection="1"/>
    <xf numFmtId="0" fontId="30" fillId="0" borderId="0" xfId="3" applyFont="1" applyFill="1" applyBorder="1" applyAlignment="1" applyProtection="1">
      <alignment vertical="center"/>
    </xf>
    <xf numFmtId="0" fontId="3" fillId="10" borderId="28" xfId="0" applyFont="1" applyFill="1" applyBorder="1" applyAlignment="1" applyProtection="1">
      <alignment vertical="center" wrapText="1"/>
    </xf>
    <xf numFmtId="4" fontId="18" fillId="10" borderId="0" xfId="0" applyNumberFormat="1" applyFont="1" applyFill="1" applyBorder="1" applyProtection="1"/>
    <xf numFmtId="4" fontId="31" fillId="4" borderId="30" xfId="0" applyNumberFormat="1" applyFont="1" applyFill="1" applyBorder="1" applyAlignment="1" applyProtection="1">
      <alignment horizontal="center" wrapText="1"/>
    </xf>
    <xf numFmtId="0" fontId="28" fillId="0" borderId="40" xfId="3" applyFont="1" applyFill="1" applyBorder="1" applyProtection="1"/>
    <xf numFmtId="0" fontId="28" fillId="0" borderId="20" xfId="3" applyFont="1" applyFill="1" applyBorder="1" applyProtection="1"/>
    <xf numFmtId="0" fontId="36" fillId="0" borderId="0" xfId="3" applyFont="1" applyFill="1" applyProtection="1"/>
    <xf numFmtId="0" fontId="37" fillId="0" borderId="0" xfId="3" applyFont="1" applyFill="1" applyProtection="1"/>
    <xf numFmtId="0" fontId="28" fillId="0" borderId="39" xfId="3" applyFont="1" applyFill="1" applyBorder="1" applyProtection="1"/>
    <xf numFmtId="0" fontId="28" fillId="0" borderId="31" xfId="3" applyFont="1" applyFill="1" applyBorder="1" applyProtection="1"/>
    <xf numFmtId="0" fontId="28" fillId="0" borderId="29" xfId="3" applyFont="1" applyFill="1" applyBorder="1" applyProtection="1"/>
    <xf numFmtId="0" fontId="38" fillId="0" borderId="0" xfId="0" applyFont="1"/>
    <xf numFmtId="0" fontId="0" fillId="0" borderId="0" xfId="0" applyFill="1" applyProtection="1">
      <protection locked="0"/>
    </xf>
    <xf numFmtId="4" fontId="3" fillId="16" borderId="28" xfId="0" applyNumberFormat="1" applyFont="1" applyFill="1" applyBorder="1" applyAlignment="1" applyProtection="1">
      <alignment horizontal="center"/>
    </xf>
    <xf numFmtId="0" fontId="0" fillId="16" borderId="28" xfId="0" applyFill="1" applyBorder="1" applyAlignment="1" applyProtection="1"/>
    <xf numFmtId="4" fontId="3" fillId="16" borderId="45" xfId="0" applyNumberFormat="1" applyFont="1" applyFill="1" applyBorder="1" applyAlignment="1" applyProtection="1">
      <alignment horizontal="center"/>
    </xf>
    <xf numFmtId="0" fontId="39" fillId="0" borderId="51" xfId="0" applyFont="1" applyFill="1" applyBorder="1" applyAlignment="1" applyProtection="1">
      <alignment vertical="center"/>
    </xf>
    <xf numFmtId="0" fontId="0" fillId="16" borderId="12" xfId="0" applyFill="1" applyBorder="1" applyAlignment="1" applyProtection="1">
      <alignment horizontal="center"/>
    </xf>
    <xf numFmtId="4" fontId="0" fillId="16" borderId="12" xfId="0" applyNumberFormat="1" applyFill="1" applyBorder="1" applyAlignment="1" applyProtection="1">
      <alignment horizontal="center"/>
    </xf>
    <xf numFmtId="0" fontId="0" fillId="16" borderId="16" xfId="0" applyFill="1" applyBorder="1" applyAlignment="1" applyProtection="1">
      <alignment horizontal="center"/>
    </xf>
    <xf numFmtId="4" fontId="0" fillId="16" borderId="26" xfId="0" applyNumberFormat="1" applyFill="1" applyBorder="1" applyAlignment="1" applyProtection="1">
      <alignment horizontal="center"/>
    </xf>
    <xf numFmtId="0" fontId="17" fillId="3" borderId="27" xfId="0" applyFont="1" applyFill="1" applyBorder="1" applyAlignment="1" applyProtection="1">
      <alignment horizontal="left" vertical="center" wrapText="1" indent="1"/>
      <protection locked="0"/>
    </xf>
    <xf numFmtId="0" fontId="11" fillId="3" borderId="11" xfId="0" applyFont="1" applyFill="1" applyBorder="1" applyAlignment="1" applyProtection="1">
      <alignment horizontal="left" vertical="center" wrapText="1" indent="1"/>
    </xf>
    <xf numFmtId="0" fontId="45" fillId="0" borderId="48" xfId="0" applyFont="1" applyBorder="1" applyAlignment="1">
      <alignment horizontal="justify" vertical="center" wrapText="1"/>
    </xf>
    <xf numFmtId="0" fontId="43" fillId="0" borderId="48" xfId="0" applyFont="1" applyBorder="1" applyAlignment="1">
      <alignment vertical="center" wrapText="1"/>
    </xf>
    <xf numFmtId="0" fontId="47" fillId="0" borderId="48" xfId="0" applyFont="1" applyBorder="1" applyAlignment="1">
      <alignment horizontal="justify" vertical="center" wrapText="1"/>
    </xf>
    <xf numFmtId="49" fontId="0" fillId="3" borderId="13" xfId="0" applyNumberFormat="1" applyFill="1" applyBorder="1" applyAlignment="1" applyProtection="1">
      <alignment horizontal="center"/>
      <protection locked="0"/>
    </xf>
    <xf numFmtId="4" fontId="0" fillId="3" borderId="13" xfId="0" applyNumberFormat="1" applyFill="1" applyBorder="1" applyAlignment="1" applyProtection="1">
      <alignment horizontal="center"/>
      <protection locked="0"/>
    </xf>
    <xf numFmtId="0" fontId="0" fillId="16" borderId="40" xfId="0" applyFill="1" applyBorder="1" applyAlignment="1" applyProtection="1">
      <alignment horizontal="center"/>
    </xf>
    <xf numFmtId="0" fontId="0" fillId="16" borderId="44" xfId="0" applyFill="1" applyBorder="1" applyAlignment="1" applyProtection="1">
      <alignment horizontal="center"/>
    </xf>
    <xf numFmtId="0" fontId="6" fillId="16" borderId="40" xfId="0" applyFont="1" applyFill="1" applyBorder="1" applyAlignment="1" applyProtection="1">
      <alignment horizontal="center" vertical="center" wrapText="1"/>
    </xf>
    <xf numFmtId="4" fontId="0" fillId="16" borderId="44" xfId="0" applyNumberFormat="1" applyFill="1" applyBorder="1" applyAlignment="1" applyProtection="1">
      <alignment horizontal="center"/>
    </xf>
    <xf numFmtId="0" fontId="9" fillId="3" borderId="12" xfId="0" applyFont="1" applyFill="1" applyBorder="1" applyAlignment="1" applyProtection="1">
      <alignment horizontal="left" vertical="center" wrapText="1" indent="1"/>
      <protection locked="0"/>
    </xf>
    <xf numFmtId="0" fontId="43" fillId="0" borderId="48" xfId="0" applyFont="1" applyBorder="1" applyAlignment="1">
      <alignment horizontal="justify" vertical="center" wrapText="1"/>
    </xf>
    <xf numFmtId="0" fontId="44" fillId="0" borderId="48" xfId="0" applyFont="1" applyBorder="1" applyAlignment="1">
      <alignment horizontal="center" vertical="center" wrapText="1"/>
    </xf>
    <xf numFmtId="0" fontId="43" fillId="0" borderId="48" xfId="0" quotePrefix="1" applyFont="1" applyBorder="1" applyAlignment="1">
      <alignment horizontal="justify" vertical="center" wrapText="1"/>
    </xf>
    <xf numFmtId="0" fontId="43" fillId="0" borderId="49" xfId="0" applyFont="1" applyBorder="1" applyAlignment="1">
      <alignment horizontal="center" vertical="center" wrapText="1"/>
    </xf>
    <xf numFmtId="0" fontId="44" fillId="0" borderId="50" xfId="0" applyFont="1" applyBorder="1" applyAlignment="1">
      <alignment horizontal="center" vertical="center" wrapText="1"/>
    </xf>
    <xf numFmtId="0" fontId="43" fillId="0" borderId="50" xfId="0" applyFont="1" applyBorder="1" applyAlignment="1">
      <alignment horizontal="center" vertical="center" wrapText="1"/>
    </xf>
    <xf numFmtId="0" fontId="49" fillId="0" borderId="48" xfId="0" applyFont="1" applyBorder="1" applyAlignment="1">
      <alignment horizontal="justify" vertical="center" wrapText="1"/>
    </xf>
    <xf numFmtId="0" fontId="43" fillId="17" borderId="7" xfId="0" applyFont="1" applyFill="1" applyBorder="1" applyAlignment="1">
      <alignment horizontal="justify" vertical="center" wrapText="1"/>
    </xf>
    <xf numFmtId="4" fontId="0" fillId="3" borderId="35" xfId="0" applyNumberFormat="1" applyFill="1" applyBorder="1" applyAlignment="1" applyProtection="1">
      <alignment horizontal="center"/>
    </xf>
    <xf numFmtId="0" fontId="47" fillId="0" borderId="48" xfId="0" quotePrefix="1" applyFont="1" applyBorder="1" applyAlignment="1">
      <alignment horizontal="justify" vertical="center" wrapText="1"/>
    </xf>
    <xf numFmtId="0" fontId="45" fillId="0" borderId="48" xfId="0" quotePrefix="1" applyFont="1" applyBorder="1" applyAlignment="1">
      <alignment horizontal="justify" vertical="center" wrapText="1"/>
    </xf>
    <xf numFmtId="0" fontId="45" fillId="0" borderId="7" xfId="0" applyFont="1" applyBorder="1" applyAlignment="1">
      <alignment horizontal="justify" vertical="center" wrapText="1"/>
    </xf>
    <xf numFmtId="0" fontId="45" fillId="0" borderId="46" xfId="0" applyFont="1" applyBorder="1" applyAlignment="1">
      <alignment horizontal="justify" vertical="center" wrapText="1"/>
    </xf>
    <xf numFmtId="0" fontId="43" fillId="0" borderId="7" xfId="0" quotePrefix="1" applyFont="1" applyBorder="1" applyAlignment="1">
      <alignment horizontal="justify" vertical="center" wrapText="1"/>
    </xf>
    <xf numFmtId="0" fontId="0" fillId="6" borderId="16" xfId="0" applyFill="1" applyBorder="1" applyAlignment="1" applyProtection="1">
      <alignment horizontal="center"/>
    </xf>
    <xf numFmtId="0" fontId="0" fillId="6" borderId="12" xfId="0" applyFill="1" applyBorder="1" applyAlignment="1" applyProtection="1">
      <alignment horizontal="center"/>
    </xf>
    <xf numFmtId="10" fontId="0" fillId="3" borderId="27" xfId="1" applyNumberFormat="1" applyFont="1" applyFill="1" applyBorder="1" applyAlignment="1" applyProtection="1">
      <alignment horizontal="center" vertical="center"/>
    </xf>
    <xf numFmtId="10" fontId="0" fillId="3" borderId="11" xfId="1" applyNumberFormat="1" applyFont="1" applyFill="1" applyBorder="1" applyAlignment="1" applyProtection="1">
      <alignment horizontal="center" vertical="center"/>
    </xf>
    <xf numFmtId="0" fontId="13" fillId="12" borderId="4" xfId="0" applyFont="1" applyFill="1" applyBorder="1" applyAlignment="1" applyProtection="1">
      <alignment horizontal="center" vertical="center" wrapText="1"/>
    </xf>
    <xf numFmtId="0" fontId="13" fillId="12" borderId="42" xfId="0" applyFont="1" applyFill="1" applyBorder="1" applyAlignment="1" applyProtection="1">
      <alignment horizontal="center" vertical="center" wrapText="1"/>
    </xf>
    <xf numFmtId="4" fontId="13" fillId="12" borderId="33" xfId="0" applyNumberFormat="1" applyFont="1" applyFill="1" applyBorder="1" applyAlignment="1" applyProtection="1">
      <alignment horizontal="center" vertical="center" wrapText="1"/>
    </xf>
    <xf numFmtId="4" fontId="13" fillId="12" borderId="31" xfId="0" applyNumberFormat="1" applyFont="1" applyFill="1" applyBorder="1" applyAlignment="1" applyProtection="1">
      <alignment horizontal="center" vertical="center" wrapText="1"/>
    </xf>
    <xf numFmtId="4" fontId="3" fillId="2" borderId="28" xfId="0" applyNumberFormat="1" applyFont="1" applyFill="1" applyBorder="1" applyAlignment="1" applyProtection="1">
      <alignment horizontal="center"/>
    </xf>
    <xf numFmtId="4" fontId="3" fillId="2" borderId="12" xfId="0" applyNumberFormat="1" applyFont="1" applyFill="1" applyBorder="1" applyAlignment="1" applyProtection="1">
      <alignment horizontal="center"/>
    </xf>
    <xf numFmtId="0" fontId="2" fillId="0" borderId="0" xfId="0" applyFont="1" applyBorder="1" applyAlignment="1" applyProtection="1">
      <alignment horizontal="left" vertical="top" wrapText="1" indent="1"/>
    </xf>
    <xf numFmtId="0" fontId="23" fillId="0" borderId="0" xfId="3" applyFont="1" applyBorder="1" applyProtection="1"/>
    <xf numFmtId="164" fontId="0" fillId="3" borderId="0" xfId="0" applyNumberFormat="1" applyFill="1" applyBorder="1" applyAlignment="1" applyProtection="1">
      <alignment horizontal="center" vertical="center" wrapText="1"/>
      <protection locked="0"/>
    </xf>
    <xf numFmtId="10" fontId="0" fillId="3" borderId="0" xfId="1" applyNumberFormat="1" applyFont="1" applyFill="1" applyBorder="1" applyAlignment="1" applyProtection="1">
      <alignment horizontal="center"/>
    </xf>
    <xf numFmtId="4" fontId="0" fillId="3" borderId="0" xfId="0" applyNumberFormat="1" applyFill="1" applyBorder="1" applyAlignment="1" applyProtection="1">
      <alignment horizontal="center"/>
    </xf>
    <xf numFmtId="4" fontId="0" fillId="3" borderId="0" xfId="0" applyNumberFormat="1" applyFont="1" applyFill="1" applyBorder="1" applyAlignment="1" applyProtection="1">
      <alignment horizontal="center"/>
    </xf>
    <xf numFmtId="4" fontId="0" fillId="3" borderId="0" xfId="0" applyNumberFormat="1" applyFill="1" applyBorder="1" applyAlignment="1" applyProtection="1">
      <alignment horizontal="center"/>
      <protection locked="0"/>
    </xf>
    <xf numFmtId="4" fontId="19" fillId="3" borderId="0" xfId="0" applyNumberFormat="1" applyFont="1" applyFill="1" applyBorder="1" applyAlignment="1" applyProtection="1">
      <alignment horizontal="center" vertical="center" wrapText="1"/>
    </xf>
    <xf numFmtId="0" fontId="0" fillId="3" borderId="0" xfId="0" applyFill="1" applyProtection="1">
      <protection locked="0"/>
    </xf>
    <xf numFmtId="10" fontId="0" fillId="3" borderId="0" xfId="0" applyNumberFormat="1" applyFill="1" applyBorder="1" applyAlignment="1" applyProtection="1">
      <alignment horizontal="center" wrapText="1"/>
    </xf>
    <xf numFmtId="4" fontId="31" fillId="3" borderId="0" xfId="0" applyNumberFormat="1" applyFont="1" applyFill="1" applyBorder="1" applyAlignment="1" applyProtection="1">
      <alignment horizontal="center"/>
    </xf>
    <xf numFmtId="0" fontId="23" fillId="3" borderId="0" xfId="3" applyFont="1" applyFill="1" applyBorder="1" applyProtection="1"/>
    <xf numFmtId="0" fontId="23" fillId="3" borderId="0" xfId="3" applyFont="1" applyFill="1" applyProtection="1">
      <protection locked="0"/>
    </xf>
    <xf numFmtId="4" fontId="0" fillId="3" borderId="0" xfId="0" applyNumberFormat="1" applyFill="1" applyProtection="1">
      <protection locked="0"/>
    </xf>
    <xf numFmtId="0" fontId="52" fillId="18" borderId="42" xfId="0" applyFont="1" applyFill="1" applyBorder="1" applyAlignment="1" applyProtection="1">
      <alignment horizontal="center" vertical="center" wrapText="1"/>
    </xf>
    <xf numFmtId="0" fontId="52" fillId="18" borderId="52" xfId="0" applyFont="1" applyFill="1" applyBorder="1" applyAlignment="1" applyProtection="1">
      <alignment horizontal="center" vertical="center" wrapText="1"/>
    </xf>
    <xf numFmtId="4" fontId="53" fillId="18" borderId="41" xfId="0" applyNumberFormat="1" applyFont="1" applyFill="1" applyBorder="1" applyAlignment="1" applyProtection="1">
      <alignment horizontal="center" vertical="center" wrapText="1"/>
    </xf>
    <xf numFmtId="0" fontId="13" fillId="5" borderId="53" xfId="0" applyFont="1" applyFill="1" applyBorder="1" applyAlignment="1" applyProtection="1">
      <alignment horizontal="center" vertical="center" wrapText="1"/>
    </xf>
    <xf numFmtId="0" fontId="13" fillId="5" borderId="52" xfId="0" applyFont="1" applyFill="1" applyBorder="1" applyAlignment="1" applyProtection="1">
      <alignment horizontal="center" vertical="center" wrapText="1"/>
    </xf>
    <xf numFmtId="4" fontId="13" fillId="5" borderId="52" xfId="0" applyNumberFormat="1" applyFont="1" applyFill="1" applyBorder="1" applyAlignment="1" applyProtection="1">
      <alignment horizontal="center" vertical="center" wrapText="1"/>
    </xf>
    <xf numFmtId="4" fontId="13" fillId="5" borderId="42" xfId="0" applyNumberFormat="1" applyFont="1" applyFill="1" applyBorder="1" applyAlignment="1" applyProtection="1">
      <alignment horizontal="center" vertical="center" wrapText="1"/>
    </xf>
    <xf numFmtId="0" fontId="0" fillId="3" borderId="12" xfId="0" applyFill="1" applyBorder="1" applyAlignment="1" applyProtection="1">
      <alignment horizontal="center" wrapText="1"/>
      <protection locked="0"/>
    </xf>
    <xf numFmtId="10" fontId="0" fillId="3" borderId="27" xfId="0" applyNumberFormat="1" applyFill="1" applyBorder="1" applyAlignment="1" applyProtection="1">
      <alignment horizontal="center"/>
      <protection locked="0"/>
    </xf>
    <xf numFmtId="4" fontId="0" fillId="2" borderId="15" xfId="0" applyNumberFormat="1" applyFill="1" applyBorder="1" applyProtection="1"/>
    <xf numFmtId="4" fontId="0" fillId="16" borderId="28" xfId="0" applyNumberFormat="1" applyFill="1" applyBorder="1" applyProtection="1"/>
    <xf numFmtId="4" fontId="0" fillId="2" borderId="12" xfId="0" applyNumberFormat="1" applyFill="1" applyBorder="1" applyProtection="1"/>
    <xf numFmtId="4" fontId="0" fillId="2" borderId="28" xfId="0" applyNumberFormat="1" applyFill="1" applyBorder="1" applyProtection="1"/>
    <xf numFmtId="0" fontId="54" fillId="3" borderId="9" xfId="0" applyFont="1" applyFill="1" applyBorder="1" applyAlignment="1" applyProtection="1">
      <alignment horizontal="center" vertical="center" wrapText="1"/>
    </xf>
    <xf numFmtId="0" fontId="54" fillId="3" borderId="43" xfId="0" applyFont="1" applyFill="1" applyBorder="1" applyAlignment="1" applyProtection="1">
      <alignment horizontal="center" vertical="center" wrapText="1"/>
    </xf>
    <xf numFmtId="0" fontId="54" fillId="3" borderId="55" xfId="0" applyFont="1" applyFill="1" applyBorder="1" applyAlignment="1" applyProtection="1">
      <alignment horizontal="center" vertical="center" wrapText="1"/>
    </xf>
    <xf numFmtId="0" fontId="23" fillId="0" borderId="16" xfId="3" applyFont="1" applyBorder="1" applyProtection="1"/>
    <xf numFmtId="0" fontId="6" fillId="16" borderId="51" xfId="0" applyFont="1" applyFill="1" applyBorder="1" applyAlignment="1" applyProtection="1">
      <alignment horizontal="center" vertical="center" wrapText="1"/>
    </xf>
    <xf numFmtId="4" fontId="3" fillId="2" borderId="26" xfId="0" applyNumberFormat="1" applyFont="1" applyFill="1" applyBorder="1" applyAlignment="1" applyProtection="1">
      <alignment horizontal="center"/>
    </xf>
    <xf numFmtId="165" fontId="23" fillId="0" borderId="26" xfId="3" applyNumberFormat="1" applyFont="1" applyFill="1" applyBorder="1" applyAlignment="1" applyProtection="1">
      <alignment wrapText="1"/>
    </xf>
    <xf numFmtId="4" fontId="0" fillId="3" borderId="27" xfId="0" applyNumberFormat="1" applyFill="1" applyBorder="1" applyAlignment="1" applyProtection="1">
      <alignment horizontal="center" wrapText="1"/>
      <protection locked="0"/>
    </xf>
    <xf numFmtId="0" fontId="16" fillId="13" borderId="0" xfId="0" applyFont="1" applyFill="1" applyBorder="1" applyAlignment="1" applyProtection="1">
      <alignment vertical="center"/>
    </xf>
    <xf numFmtId="4" fontId="13" fillId="12" borderId="0" xfId="0" applyNumberFormat="1" applyFont="1" applyFill="1" applyBorder="1" applyAlignment="1" applyProtection="1">
      <alignment horizontal="center" vertical="center" wrapText="1"/>
    </xf>
    <xf numFmtId="4" fontId="3" fillId="2" borderId="0" xfId="0" applyNumberFormat="1" applyFont="1" applyFill="1" applyBorder="1" applyAlignment="1" applyProtection="1">
      <alignment horizontal="center"/>
    </xf>
    <xf numFmtId="4" fontId="3" fillId="16" borderId="0" xfId="0" applyNumberFormat="1" applyFont="1" applyFill="1" applyBorder="1" applyAlignment="1" applyProtection="1">
      <alignment horizontal="center"/>
    </xf>
    <xf numFmtId="4" fontId="0" fillId="6" borderId="0" xfId="0" applyNumberFormat="1" applyFill="1" applyBorder="1" applyAlignment="1" applyProtection="1">
      <alignment horizontal="center"/>
    </xf>
    <xf numFmtId="4" fontId="0" fillId="16" borderId="0" xfId="0" applyNumberFormat="1" applyFill="1" applyBorder="1" applyAlignment="1" applyProtection="1">
      <alignment horizontal="center"/>
    </xf>
    <xf numFmtId="0" fontId="0" fillId="16" borderId="0" xfId="0" applyFill="1" applyBorder="1" applyAlignment="1" applyProtection="1">
      <alignment horizontal="center"/>
    </xf>
    <xf numFmtId="4" fontId="3" fillId="2" borderId="11" xfId="0" applyNumberFormat="1" applyFont="1" applyFill="1" applyBorder="1" applyAlignment="1" applyProtection="1"/>
    <xf numFmtId="4" fontId="3" fillId="2" borderId="12" xfId="0" applyNumberFormat="1" applyFont="1" applyFill="1" applyBorder="1" applyAlignment="1" applyProtection="1"/>
    <xf numFmtId="4" fontId="3" fillId="2" borderId="29" xfId="0" applyNumberFormat="1" applyFont="1" applyFill="1" applyBorder="1" applyAlignment="1" applyProtection="1">
      <alignment horizontal="center"/>
    </xf>
    <xf numFmtId="2" fontId="19" fillId="0" borderId="0" xfId="0" applyNumberFormat="1" applyFont="1" applyFill="1" applyBorder="1" applyAlignment="1" applyProtection="1">
      <alignment horizontal="center" vertical="center" wrapText="1"/>
    </xf>
    <xf numFmtId="2" fontId="23" fillId="0" borderId="0" xfId="3" applyNumberFormat="1" applyFont="1" applyFill="1" applyBorder="1" applyProtection="1"/>
    <xf numFmtId="2" fontId="0" fillId="0" borderId="0" xfId="0" applyNumberFormat="1" applyFill="1" applyBorder="1" applyAlignment="1" applyProtection="1">
      <alignment horizontal="center" vertical="center" wrapText="1"/>
      <protection locked="0"/>
    </xf>
    <xf numFmtId="2" fontId="0" fillId="0" borderId="0" xfId="0" applyNumberFormat="1" applyFill="1" applyBorder="1" applyAlignment="1" applyProtection="1">
      <alignment horizontal="center"/>
    </xf>
    <xf numFmtId="2" fontId="0" fillId="0" borderId="0" xfId="0" applyNumberFormat="1" applyFill="1" applyBorder="1" applyAlignment="1" applyProtection="1">
      <alignment horizontal="center" wrapText="1"/>
    </xf>
    <xf numFmtId="2" fontId="0" fillId="0" borderId="0" xfId="0" applyNumberFormat="1" applyFont="1" applyFill="1" applyBorder="1" applyAlignment="1" applyProtection="1">
      <alignment horizontal="center"/>
    </xf>
    <xf numFmtId="2" fontId="0" fillId="0" borderId="0" xfId="0" applyNumberFormat="1" applyFill="1" applyBorder="1" applyAlignment="1" applyProtection="1">
      <alignment horizontal="center"/>
      <protection locked="0"/>
    </xf>
    <xf numFmtId="2" fontId="0" fillId="0" borderId="0" xfId="1" applyNumberFormat="1" applyFont="1" applyFill="1" applyBorder="1" applyAlignment="1" applyProtection="1">
      <alignment horizontal="center" vertical="center"/>
    </xf>
    <xf numFmtId="4" fontId="0" fillId="0" borderId="0" xfId="0" applyNumberFormat="1" applyFill="1" applyBorder="1" applyAlignment="1" applyProtection="1">
      <alignment horizontal="center"/>
    </xf>
    <xf numFmtId="4" fontId="13" fillId="3" borderId="0" xfId="0" applyNumberFormat="1" applyFont="1" applyFill="1" applyBorder="1" applyAlignment="1" applyProtection="1">
      <alignment horizontal="center" vertical="center" wrapText="1"/>
    </xf>
    <xf numFmtId="4" fontId="2" fillId="0" borderId="0" xfId="0" applyNumberFormat="1" applyFont="1" applyBorder="1" applyAlignment="1" applyProtection="1">
      <alignment horizontal="left" vertical="top" wrapText="1" indent="1"/>
    </xf>
    <xf numFmtId="10" fontId="0" fillId="0" borderId="0" xfId="1" applyNumberFormat="1" applyFont="1" applyFill="1" applyBorder="1" applyAlignment="1" applyProtection="1">
      <alignment horizontal="center" vertical="center"/>
    </xf>
    <xf numFmtId="4" fontId="0" fillId="0" borderId="0" xfId="0" applyNumberFormat="1" applyBorder="1" applyAlignment="1" applyProtection="1">
      <alignment horizontal="center"/>
      <protection locked="0"/>
    </xf>
    <xf numFmtId="10" fontId="0" fillId="3" borderId="0" xfId="1" applyNumberFormat="1" applyFont="1" applyFill="1" applyBorder="1" applyAlignment="1" applyProtection="1">
      <alignment horizontal="center" vertical="center"/>
    </xf>
    <xf numFmtId="4" fontId="59" fillId="19" borderId="27" xfId="0" applyNumberFormat="1" applyFont="1" applyFill="1" applyBorder="1" applyAlignment="1" applyProtection="1">
      <alignment horizontal="center" vertical="center"/>
    </xf>
    <xf numFmtId="10" fontId="59" fillId="19" borderId="27" xfId="1" applyNumberFormat="1" applyFont="1" applyFill="1" applyBorder="1" applyAlignment="1" applyProtection="1">
      <alignment horizontal="center" vertical="center"/>
    </xf>
    <xf numFmtId="0" fontId="0" fillId="0" borderId="0" xfId="0" applyAlignment="1" applyProtection="1">
      <alignment horizontal="center"/>
      <protection locked="0"/>
    </xf>
    <xf numFmtId="0" fontId="0" fillId="2" borderId="29" xfId="0" applyFill="1" applyBorder="1" applyAlignment="1" applyProtection="1">
      <alignment horizontal="center"/>
    </xf>
    <xf numFmtId="2" fontId="0" fillId="0" borderId="0" xfId="0" applyNumberFormat="1" applyFill="1" applyBorder="1" applyAlignment="1" applyProtection="1">
      <alignment horizontal="center" vertical="center"/>
    </xf>
    <xf numFmtId="4" fontId="13" fillId="11" borderId="42" xfId="0" applyNumberFormat="1" applyFont="1" applyFill="1" applyBorder="1" applyAlignment="1" applyProtection="1">
      <alignment horizontal="center" vertical="center" wrapText="1"/>
    </xf>
    <xf numFmtId="0" fontId="60" fillId="2" borderId="30" xfId="0" applyFont="1" applyFill="1" applyBorder="1" applyAlignment="1" applyProtection="1">
      <alignment horizontal="left" vertical="center" wrapText="1" indent="1"/>
    </xf>
    <xf numFmtId="0" fontId="60" fillId="16" borderId="11" xfId="0" applyFont="1" applyFill="1" applyBorder="1" applyAlignment="1" applyProtection="1">
      <alignment vertical="center" wrapText="1"/>
    </xf>
    <xf numFmtId="0" fontId="60" fillId="16" borderId="11" xfId="0" applyFont="1" applyFill="1" applyBorder="1" applyAlignment="1" applyProtection="1">
      <alignment horizontal="left" vertical="center" wrapText="1" indent="1"/>
    </xf>
    <xf numFmtId="0" fontId="13" fillId="4" borderId="11" xfId="0" applyFont="1" applyFill="1" applyBorder="1" applyAlignment="1" applyProtection="1">
      <alignment vertical="center" wrapText="1"/>
    </xf>
    <xf numFmtId="167" fontId="13" fillId="4" borderId="27" xfId="0" applyNumberFormat="1" applyFont="1" applyFill="1" applyBorder="1" applyAlignment="1" applyProtection="1">
      <alignment vertical="center" wrapText="1"/>
    </xf>
    <xf numFmtId="4" fontId="0" fillId="4" borderId="27" xfId="0" applyNumberFormat="1" applyFill="1" applyBorder="1" applyAlignment="1" applyProtection="1">
      <alignment horizontal="center" vertical="center"/>
    </xf>
    <xf numFmtId="2" fontId="0" fillId="3" borderId="12" xfId="0" applyNumberFormat="1" applyFill="1" applyBorder="1" applyAlignment="1" applyProtection="1">
      <alignment horizontal="center"/>
      <protection locked="0"/>
    </xf>
    <xf numFmtId="4" fontId="31" fillId="4" borderId="27" xfId="0" applyNumberFormat="1" applyFont="1" applyFill="1" applyBorder="1" applyAlignment="1" applyProtection="1">
      <alignment horizontal="center" vertical="center"/>
    </xf>
    <xf numFmtId="4" fontId="0" fillId="0" borderId="0" xfId="1" applyNumberFormat="1" applyFont="1" applyFill="1" applyBorder="1" applyAlignment="1" applyProtection="1">
      <alignment horizontal="center" vertical="center"/>
    </xf>
    <xf numFmtId="0" fontId="3" fillId="4" borderId="11" xfId="0" applyFont="1" applyFill="1" applyBorder="1" applyAlignment="1" applyProtection="1">
      <alignment vertical="center" wrapText="1"/>
    </xf>
    <xf numFmtId="4" fontId="31" fillId="3" borderId="27" xfId="0" applyNumberFormat="1" applyFont="1" applyFill="1" applyBorder="1" applyAlignment="1" applyProtection="1">
      <alignment horizontal="center"/>
    </xf>
    <xf numFmtId="4" fontId="0" fillId="0" borderId="27" xfId="0" applyNumberFormat="1" applyBorder="1" applyAlignment="1" applyProtection="1">
      <alignment horizontal="center" vertical="center"/>
      <protection locked="0"/>
    </xf>
    <xf numFmtId="0" fontId="62" fillId="0" borderId="8" xfId="0" applyFont="1" applyBorder="1" applyAlignment="1" applyProtection="1">
      <protection locked="0"/>
    </xf>
    <xf numFmtId="0" fontId="62" fillId="0" borderId="8" xfId="0" applyFont="1" applyBorder="1" applyAlignment="1"/>
    <xf numFmtId="0" fontId="8" fillId="4" borderId="27" xfId="0" applyFont="1" applyFill="1" applyBorder="1" applyAlignment="1" applyProtection="1">
      <alignment horizontal="left" vertical="center" wrapText="1" indent="1"/>
    </xf>
    <xf numFmtId="0" fontId="2" fillId="0" borderId="1" xfId="0" applyFont="1" applyBorder="1" applyAlignment="1" applyProtection="1">
      <alignment horizontal="left" vertical="top" wrapText="1" indent="1"/>
    </xf>
    <xf numFmtId="0" fontId="2" fillId="0" borderId="2" xfId="0" applyFont="1" applyBorder="1" applyAlignment="1" applyProtection="1">
      <alignment horizontal="left" vertical="top" wrapText="1" indent="1"/>
    </xf>
    <xf numFmtId="0" fontId="2" fillId="0" borderId="8" xfId="0" applyFont="1" applyBorder="1" applyAlignment="1" applyProtection="1">
      <alignment horizontal="left" vertical="top" wrapText="1" indent="1"/>
    </xf>
    <xf numFmtId="0" fontId="10" fillId="2" borderId="25"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64" fillId="16" borderId="11" xfId="0" applyFont="1" applyFill="1" applyBorder="1" applyAlignment="1" applyProtection="1">
      <alignment horizontal="center" vertical="center" wrapText="1"/>
    </xf>
    <xf numFmtId="0" fontId="63" fillId="16" borderId="13" xfId="0" applyFont="1" applyFill="1" applyBorder="1" applyAlignment="1" applyProtection="1">
      <alignment horizontal="center" vertical="center" wrapText="1"/>
    </xf>
    <xf numFmtId="0" fontId="8" fillId="4" borderId="11" xfId="0" applyFont="1" applyFill="1" applyBorder="1" applyAlignment="1" applyProtection="1">
      <alignment horizontal="left" vertical="center" wrapText="1"/>
    </xf>
    <xf numFmtId="0" fontId="8" fillId="4" borderId="12" xfId="0" applyFont="1" applyFill="1" applyBorder="1" applyAlignment="1" applyProtection="1">
      <alignment horizontal="left" vertical="center" wrapText="1"/>
    </xf>
    <xf numFmtId="0" fontId="3" fillId="4" borderId="39" xfId="0" applyFont="1" applyFill="1" applyBorder="1" applyAlignment="1" applyProtection="1">
      <alignment horizontal="left" vertical="center" wrapText="1" indent="1"/>
    </xf>
    <xf numFmtId="0" fontId="3" fillId="4" borderId="40" xfId="0" applyFont="1" applyFill="1" applyBorder="1" applyAlignment="1" applyProtection="1">
      <alignment horizontal="left" vertical="center" wrapText="1" indent="1"/>
    </xf>
    <xf numFmtId="0" fontId="3" fillId="4" borderId="11" xfId="0" applyFont="1" applyFill="1" applyBorder="1" applyAlignment="1" applyProtection="1">
      <alignment horizontal="left" vertical="center" wrapText="1" indent="1"/>
    </xf>
    <xf numFmtId="0" fontId="3" fillId="4" borderId="12" xfId="0" applyFont="1" applyFill="1" applyBorder="1" applyAlignment="1" applyProtection="1">
      <alignment horizontal="left" vertical="center" wrapText="1" indent="1"/>
    </xf>
    <xf numFmtId="0" fontId="8" fillId="4" borderId="39" xfId="0" applyFont="1" applyFill="1" applyBorder="1" applyAlignment="1" applyProtection="1">
      <alignment horizontal="left" vertical="center" wrapText="1" indent="1"/>
    </xf>
    <xf numFmtId="0" fontId="8" fillId="4" borderId="40" xfId="0" applyFont="1" applyFill="1" applyBorder="1" applyAlignment="1" applyProtection="1">
      <alignment horizontal="left" vertical="center" wrapText="1" indent="1"/>
    </xf>
    <xf numFmtId="0" fontId="10" fillId="11" borderId="40" xfId="0" applyFont="1" applyFill="1" applyBorder="1" applyAlignment="1" applyProtection="1">
      <alignment horizontal="center" vertical="center"/>
      <protection locked="0"/>
    </xf>
    <xf numFmtId="0" fontId="10" fillId="11" borderId="20" xfId="0" applyFont="1" applyFill="1" applyBorder="1" applyAlignment="1" applyProtection="1">
      <alignment horizontal="center" vertical="center"/>
      <protection locked="0"/>
    </xf>
    <xf numFmtId="0" fontId="3" fillId="4" borderId="27" xfId="0" applyFont="1" applyFill="1" applyBorder="1" applyAlignment="1" applyProtection="1">
      <alignment horizontal="left" vertical="center" wrapText="1" indent="1"/>
    </xf>
    <xf numFmtId="0" fontId="10" fillId="11" borderId="18" xfId="0" applyFont="1" applyFill="1" applyBorder="1" applyAlignment="1" applyProtection="1">
      <alignment horizontal="center" vertical="center"/>
    </xf>
    <xf numFmtId="0" fontId="10" fillId="11" borderId="28" xfId="0" applyFont="1" applyFill="1" applyBorder="1" applyAlignment="1" applyProtection="1">
      <alignment horizontal="center" vertical="center"/>
    </xf>
    <xf numFmtId="0" fontId="10" fillId="11" borderId="21" xfId="0" applyFont="1" applyFill="1" applyBorder="1" applyAlignment="1" applyProtection="1">
      <alignment horizontal="center" vertical="center"/>
    </xf>
    <xf numFmtId="0" fontId="10" fillId="11" borderId="6" xfId="0" applyFont="1" applyFill="1" applyBorder="1" applyAlignment="1" applyProtection="1">
      <alignment horizontal="center" vertical="center"/>
    </xf>
    <xf numFmtId="0" fontId="10" fillId="11" borderId="0" xfId="0" applyFont="1" applyFill="1" applyBorder="1" applyAlignment="1" applyProtection="1">
      <alignment horizontal="center" vertical="center"/>
    </xf>
    <xf numFmtId="0" fontId="10" fillId="11" borderId="32" xfId="0" applyFont="1" applyFill="1" applyBorder="1" applyAlignment="1" applyProtection="1">
      <alignment horizontal="center" vertical="center"/>
    </xf>
    <xf numFmtId="0" fontId="15" fillId="13" borderId="3" xfId="0" applyFont="1" applyFill="1" applyBorder="1" applyAlignment="1" applyProtection="1">
      <alignment horizontal="center" vertical="center" wrapText="1"/>
    </xf>
    <xf numFmtId="0" fontId="16" fillId="13" borderId="4" xfId="0" applyFont="1" applyFill="1" applyBorder="1" applyAlignment="1" applyProtection="1">
      <alignment vertical="center"/>
    </xf>
    <xf numFmtId="0" fontId="16" fillId="13" borderId="5" xfId="0" applyFont="1" applyFill="1" applyBorder="1" applyAlignment="1" applyProtection="1">
      <alignment vertical="center"/>
    </xf>
    <xf numFmtId="164" fontId="0" fillId="0" borderId="20" xfId="0" applyNumberFormat="1" applyFill="1" applyBorder="1" applyAlignment="1" applyProtection="1">
      <alignment horizontal="center" vertical="center" wrapText="1"/>
      <protection locked="0"/>
    </xf>
    <xf numFmtId="164" fontId="0" fillId="0" borderId="32" xfId="0" applyNumberFormat="1" applyFill="1" applyBorder="1" applyAlignment="1" applyProtection="1">
      <alignment horizontal="center" vertical="center" wrapText="1"/>
      <protection locked="0"/>
    </xf>
    <xf numFmtId="164" fontId="0" fillId="0" borderId="21" xfId="0" applyNumberFormat="1" applyFill="1" applyBorder="1" applyAlignment="1" applyProtection="1">
      <alignment horizontal="center" vertical="center" wrapText="1"/>
      <protection locked="0"/>
    </xf>
    <xf numFmtId="164" fontId="0" fillId="3" borderId="27" xfId="0" applyNumberFormat="1" applyFill="1" applyBorder="1" applyAlignment="1" applyProtection="1">
      <alignment horizontal="center" vertical="center" wrapText="1"/>
      <protection locked="0"/>
    </xf>
    <xf numFmtId="0" fontId="32" fillId="4" borderId="29" xfId="2" applyFont="1" applyFill="1" applyBorder="1" applyAlignment="1" applyProtection="1">
      <alignment horizontal="left" vertical="center" wrapText="1" indent="1"/>
    </xf>
    <xf numFmtId="0" fontId="32" fillId="4" borderId="28" xfId="2" applyFont="1" applyFill="1" applyBorder="1" applyAlignment="1" applyProtection="1">
      <alignment horizontal="left" vertical="center" wrapText="1" indent="1"/>
    </xf>
    <xf numFmtId="0" fontId="15" fillId="8" borderId="1" xfId="0" applyFont="1" applyFill="1" applyBorder="1" applyAlignment="1" applyProtection="1">
      <alignment horizontal="center" vertical="center" wrapText="1"/>
    </xf>
    <xf numFmtId="0" fontId="15" fillId="8" borderId="2" xfId="0" applyFont="1" applyFill="1" applyBorder="1" applyAlignment="1" applyProtection="1">
      <alignment horizontal="center" vertical="center" wrapText="1"/>
    </xf>
    <xf numFmtId="0" fontId="15" fillId="8" borderId="22" xfId="0" applyFont="1" applyFill="1" applyBorder="1" applyAlignment="1" applyProtection="1">
      <alignment horizontal="center" vertical="center" wrapText="1"/>
    </xf>
    <xf numFmtId="0" fontId="19" fillId="10" borderId="14" xfId="0" applyFont="1" applyFill="1" applyBorder="1" applyAlignment="1" applyProtection="1">
      <alignment horizontal="center" vertical="center" wrapText="1"/>
    </xf>
    <xf numFmtId="0" fontId="19" fillId="10" borderId="15" xfId="0" applyFont="1" applyFill="1" applyBorder="1" applyAlignment="1" applyProtection="1">
      <alignment horizontal="center" vertical="center" wrapText="1"/>
    </xf>
    <xf numFmtId="0" fontId="19" fillId="10" borderId="54" xfId="0" applyFont="1" applyFill="1" applyBorder="1" applyAlignment="1" applyProtection="1">
      <alignment horizontal="center" vertical="center" wrapText="1"/>
    </xf>
    <xf numFmtId="4" fontId="19" fillId="10" borderId="15" xfId="0" applyNumberFormat="1" applyFont="1" applyFill="1" applyBorder="1" applyAlignment="1" applyProtection="1">
      <alignment horizontal="center" vertical="center" wrapText="1"/>
    </xf>
    <xf numFmtId="4" fontId="19" fillId="10" borderId="23" xfId="0" applyNumberFormat="1" applyFont="1" applyFill="1" applyBorder="1" applyAlignment="1" applyProtection="1">
      <alignment horizontal="center" vertical="center" wrapText="1"/>
    </xf>
    <xf numFmtId="0" fontId="15" fillId="7" borderId="24" xfId="0" applyFont="1" applyFill="1" applyBorder="1" applyAlignment="1" applyProtection="1">
      <alignment horizontal="center" vertical="center" wrapText="1"/>
    </xf>
    <xf numFmtId="0" fontId="15" fillId="7" borderId="2" xfId="0" applyFont="1" applyFill="1" applyBorder="1" applyAlignment="1" applyProtection="1">
      <alignment horizontal="center" vertical="center" wrapText="1"/>
    </xf>
    <xf numFmtId="0" fontId="15" fillId="7" borderId="22" xfId="0" applyFont="1" applyFill="1" applyBorder="1" applyAlignment="1" applyProtection="1">
      <alignment horizontal="center" vertical="center" wrapText="1"/>
    </xf>
    <xf numFmtId="0" fontId="8" fillId="4" borderId="31" xfId="0" applyFont="1" applyFill="1" applyBorder="1" applyAlignment="1" applyProtection="1">
      <alignment horizontal="left" vertical="center" wrapText="1" indent="1"/>
    </xf>
    <xf numFmtId="0" fontId="8" fillId="4" borderId="0" xfId="0" applyFont="1" applyFill="1" applyBorder="1" applyAlignment="1" applyProtection="1">
      <alignment horizontal="left" vertical="center" wrapText="1" indent="1"/>
    </xf>
    <xf numFmtId="0" fontId="21" fillId="4" borderId="31" xfId="2" applyFill="1" applyBorder="1" applyAlignment="1" applyProtection="1">
      <alignment horizontal="left" wrapText="1" indent="1"/>
    </xf>
    <xf numFmtId="0" fontId="21" fillId="4" borderId="0" xfId="2" applyFill="1" applyBorder="1" applyAlignment="1" applyProtection="1">
      <alignment horizontal="left" wrapText="1" indent="1"/>
    </xf>
    <xf numFmtId="0" fontId="8" fillId="4" borderId="11" xfId="0" applyFont="1" applyFill="1" applyBorder="1" applyAlignment="1" applyProtection="1">
      <alignment horizontal="left" vertical="center" wrapText="1" indent="1"/>
    </xf>
    <xf numFmtId="0" fontId="8" fillId="4" borderId="12" xfId="0" applyFont="1" applyFill="1" applyBorder="1" applyAlignment="1" applyProtection="1">
      <alignment horizontal="left" vertical="center" wrapText="1" indent="1"/>
    </xf>
    <xf numFmtId="4" fontId="0" fillId="2" borderId="16" xfId="0" applyNumberFormat="1" applyFill="1" applyBorder="1" applyAlignment="1" applyProtection="1">
      <alignment horizontal="center"/>
    </xf>
    <xf numFmtId="4" fontId="0" fillId="2" borderId="12" xfId="0" applyNumberFormat="1" applyFill="1" applyBorder="1" applyAlignment="1" applyProtection="1">
      <alignment horizontal="center"/>
    </xf>
    <xf numFmtId="4" fontId="0" fillId="2" borderId="13" xfId="0" applyNumberFormat="1" applyFill="1" applyBorder="1" applyAlignment="1" applyProtection="1">
      <alignment horizontal="center"/>
    </xf>
    <xf numFmtId="49" fontId="33" fillId="6" borderId="27" xfId="4" applyNumberFormat="1" applyFont="1" applyFill="1" applyBorder="1" applyAlignment="1" applyProtection="1">
      <alignment horizontal="left" vertical="center" wrapText="1" indent="1"/>
    </xf>
    <xf numFmtId="49" fontId="33" fillId="6" borderId="27" xfId="3" applyNumberFormat="1" applyFont="1" applyFill="1" applyBorder="1" applyAlignment="1" applyProtection="1">
      <alignment horizontal="left" vertical="center" indent="1"/>
    </xf>
    <xf numFmtId="0" fontId="35" fillId="7" borderId="27" xfId="4" applyFont="1" applyFill="1" applyBorder="1" applyAlignment="1" applyProtection="1">
      <alignment horizontal="center" vertical="center" wrapText="1"/>
    </xf>
    <xf numFmtId="0" fontId="29" fillId="0" borderId="40" xfId="4" applyFont="1" applyFill="1" applyBorder="1" applyAlignment="1" applyProtection="1">
      <alignment horizontal="center" vertical="center" wrapText="1"/>
    </xf>
    <xf numFmtId="0" fontId="29" fillId="0" borderId="0" xfId="4" applyFont="1" applyFill="1" applyBorder="1" applyAlignment="1" applyProtection="1">
      <alignment horizontal="center" vertical="center" wrapText="1"/>
    </xf>
    <xf numFmtId="0" fontId="29" fillId="0" borderId="28" xfId="4" applyFont="1" applyFill="1" applyBorder="1" applyAlignment="1" applyProtection="1">
      <alignment horizontal="center" vertical="center" wrapText="1"/>
    </xf>
    <xf numFmtId="0" fontId="30" fillId="0" borderId="0" xfId="3" applyFont="1" applyFill="1" applyBorder="1" applyAlignment="1" applyProtection="1">
      <alignment horizontal="left" vertical="center" wrapText="1"/>
    </xf>
    <xf numFmtId="0" fontId="27" fillId="15" borderId="27" xfId="4" applyFont="1" applyFill="1" applyBorder="1" applyAlignment="1" applyProtection="1">
      <alignment horizontal="center" vertical="center" wrapText="1"/>
    </xf>
    <xf numFmtId="49" fontId="33" fillId="6" borderId="11" xfId="4" applyNumberFormat="1" applyFont="1" applyFill="1" applyBorder="1" applyAlignment="1" applyProtection="1">
      <alignment horizontal="left" vertical="center" wrapText="1" indent="1"/>
    </xf>
    <xf numFmtId="49" fontId="33" fillId="6" borderId="12" xfId="4" applyNumberFormat="1" applyFont="1" applyFill="1" applyBorder="1" applyAlignment="1" applyProtection="1">
      <alignment horizontal="left" vertical="center" wrapText="1" indent="1"/>
    </xf>
    <xf numFmtId="49" fontId="33" fillId="6" borderId="13" xfId="4" applyNumberFormat="1" applyFont="1" applyFill="1" applyBorder="1" applyAlignment="1" applyProtection="1">
      <alignment horizontal="left" vertical="center" wrapText="1" indent="1"/>
    </xf>
    <xf numFmtId="0" fontId="27" fillId="15" borderId="11" xfId="4" applyFont="1" applyFill="1" applyBorder="1" applyAlignment="1" applyProtection="1">
      <alignment horizontal="center" vertical="center" wrapText="1"/>
    </xf>
    <xf numFmtId="0" fontId="27" fillId="15" borderId="12" xfId="4" applyFont="1" applyFill="1" applyBorder="1" applyAlignment="1" applyProtection="1">
      <alignment horizontal="center" vertical="center" wrapText="1"/>
    </xf>
    <xf numFmtId="0" fontId="27" fillId="15" borderId="13" xfId="4" applyFont="1" applyFill="1" applyBorder="1" applyAlignment="1" applyProtection="1">
      <alignment horizontal="center" vertical="center" wrapText="1"/>
    </xf>
    <xf numFmtId="49" fontId="33" fillId="6" borderId="27" xfId="5" applyNumberFormat="1" applyFont="1" applyFill="1" applyBorder="1" applyAlignment="1" applyProtection="1">
      <alignment horizontal="left" vertical="center" wrapText="1" indent="1"/>
    </xf>
    <xf numFmtId="49" fontId="33" fillId="6" borderId="27" xfId="3" applyNumberFormat="1" applyFont="1" applyFill="1" applyBorder="1" applyAlignment="1" applyProtection="1">
      <alignment horizontal="left" vertical="center" wrapText="1" indent="1"/>
    </xf>
    <xf numFmtId="0" fontId="44" fillId="0" borderId="1" xfId="0" applyFont="1" applyBorder="1" applyAlignment="1">
      <alignment vertical="center" wrapText="1"/>
    </xf>
    <xf numFmtId="0" fontId="44" fillId="0" borderId="22" xfId="0" applyFont="1" applyBorder="1" applyAlignment="1">
      <alignment vertical="center" wrapText="1"/>
    </xf>
    <xf numFmtId="0" fontId="44" fillId="0" borderId="47" xfId="0" applyFont="1" applyBorder="1" applyAlignment="1">
      <alignment vertical="center" wrapText="1"/>
    </xf>
    <xf numFmtId="0" fontId="44" fillId="0" borderId="48" xfId="0" applyFont="1" applyBorder="1" applyAlignment="1">
      <alignment vertical="center" wrapText="1"/>
    </xf>
    <xf numFmtId="0" fontId="44" fillId="0" borderId="47" xfId="0" applyFont="1" applyBorder="1" applyAlignment="1">
      <alignment horizontal="justify" vertical="center" wrapText="1"/>
    </xf>
    <xf numFmtId="0" fontId="44" fillId="0" borderId="48" xfId="0" applyFont="1" applyBorder="1" applyAlignment="1">
      <alignment horizontal="justify"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4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48"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22" xfId="0" applyFont="1" applyBorder="1" applyAlignment="1">
      <alignment horizontal="center" vertical="center" wrapText="1"/>
    </xf>
    <xf numFmtId="0" fontId="44" fillId="0" borderId="8" xfId="0" applyFont="1" applyBorder="1" applyAlignment="1">
      <alignment vertical="center" wrapText="1"/>
    </xf>
    <xf numFmtId="0" fontId="44" fillId="0" borderId="1" xfId="0" applyFont="1" applyBorder="1" applyAlignment="1">
      <alignment horizontal="justify" vertical="center" wrapText="1"/>
    </xf>
    <xf numFmtId="0" fontId="44" fillId="0" borderId="22" xfId="0" applyFont="1" applyBorder="1" applyAlignment="1">
      <alignment horizontal="justify" vertical="center" wrapText="1"/>
    </xf>
  </cellXfs>
  <cellStyles count="7">
    <cellStyle name="Hiperveza" xfId="2" builtinId="8"/>
    <cellStyle name="Normal 2" xfId="3" xr:uid="{00000000-0005-0000-0000-000002000000}"/>
    <cellStyle name="Normal 3" xfId="4" xr:uid="{00000000-0005-0000-0000-000003000000}"/>
    <cellStyle name="Normal 4" xfId="5" xr:uid="{00000000-0005-0000-0000-000004000000}"/>
    <cellStyle name="Normalno" xfId="0" builtinId="0"/>
    <cellStyle name="Obično 10" xfId="6" xr:uid="{00000000-0005-0000-0000-000005000000}"/>
    <cellStyle name="Postotak" xfId="1"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66"/>
      <color rgb="FFFF9933"/>
      <color rgb="FFCCCCFF"/>
      <color rgb="FFFFFFCC"/>
      <color rgb="FF0033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1</xdr:row>
      <xdr:rowOff>38101</xdr:rowOff>
    </xdr:from>
    <xdr:to>
      <xdr:col>20</xdr:col>
      <xdr:colOff>478801</xdr:colOff>
      <xdr:row>15</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447676"/>
          <a:ext cx="5336551" cy="276224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3800475"/>
          <a:ext cx="4084076" cy="31718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7462" y="3797494"/>
          <a:ext cx="4115364" cy="3155756"/>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b.europa.eu/stats/policy_and_exchange_rates/euro_reference_exchange_rates/html/index.en.html" TargetMode="External"/><Relationship Id="rId1" Type="http://schemas.openxmlformats.org/officeDocument/2006/relationships/hyperlink" Target="http://www.ecb.europa.eu/stats/policy_and_exchange_rates/euro_reference_exchange_rates/html/index.en.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AD91"/>
  <sheetViews>
    <sheetView showGridLines="0" tabSelected="1" topLeftCell="A4" zoomScale="85" zoomScaleNormal="85" zoomScaleSheetLayoutView="65" workbookViewId="0">
      <selection activeCell="B81" sqref="B81"/>
    </sheetView>
  </sheetViews>
  <sheetFormatPr defaultColWidth="9.140625" defaultRowHeight="28.5" x14ac:dyDescent="0.25"/>
  <cols>
    <col min="1" max="1" width="8.5703125" style="4" customWidth="1"/>
    <col min="2" max="2" width="106" style="1" customWidth="1"/>
    <col min="3" max="3" width="27" style="1" customWidth="1"/>
    <col min="4" max="4" width="28.85546875" style="2" customWidth="1"/>
    <col min="5" max="5" width="18.85546875" style="1" bestFit="1" customWidth="1"/>
    <col min="6" max="6" width="15.7109375" style="1" bestFit="1" customWidth="1"/>
    <col min="7" max="7" width="15.28515625" style="1" bestFit="1" customWidth="1"/>
    <col min="8" max="8" width="15" style="1" bestFit="1" customWidth="1"/>
    <col min="9" max="9" width="26.85546875" style="3" customWidth="1"/>
    <col min="10" max="10" width="26.28515625" style="3" customWidth="1"/>
    <col min="11" max="11" width="57.42578125" style="3" customWidth="1"/>
    <col min="12" max="12" width="22" style="3" customWidth="1"/>
    <col min="13" max="15" width="25.85546875" style="3" customWidth="1"/>
    <col min="16" max="16" width="20.140625" style="3" customWidth="1"/>
    <col min="17" max="17" width="13.140625" style="1" hidden="1" customWidth="1"/>
    <col min="18" max="18" width="8.140625" style="1" hidden="1" customWidth="1"/>
    <col min="19" max="19" width="8" style="1" hidden="1" customWidth="1"/>
    <col min="20" max="20" width="14.28515625" style="1" hidden="1" customWidth="1"/>
    <col min="21" max="21" width="20.28515625" style="1" hidden="1" customWidth="1"/>
    <col min="22" max="22" width="0.140625" style="1" customWidth="1"/>
    <col min="23" max="23" width="0.140625" style="1" hidden="1" customWidth="1"/>
    <col min="24" max="25" width="11.7109375" style="1" bestFit="1" customWidth="1"/>
    <col min="26" max="26" width="9.140625" style="1"/>
    <col min="27" max="27" width="9.7109375" style="1" bestFit="1" customWidth="1"/>
    <col min="28" max="28" width="10.7109375" style="1" bestFit="1" customWidth="1"/>
    <col min="29" max="16384" width="9.140625" style="1"/>
  </cols>
  <sheetData>
    <row r="1" spans="1:30" ht="29.25" thickBot="1" x14ac:dyDescent="0.45">
      <c r="B1" s="233"/>
      <c r="C1" s="234"/>
      <c r="D1" s="234"/>
      <c r="E1" s="234"/>
      <c r="F1" s="234"/>
      <c r="G1" s="234"/>
      <c r="H1" s="234"/>
      <c r="I1" s="234"/>
      <c r="J1" s="234"/>
      <c r="K1" s="234"/>
      <c r="L1" s="234"/>
      <c r="M1" s="234"/>
      <c r="N1" s="234"/>
      <c r="O1" s="234"/>
      <c r="P1" s="234"/>
    </row>
    <row r="2" spans="1:30" ht="118.5" customHeight="1" thickBot="1" x14ac:dyDescent="0.3">
      <c r="A2" s="23" t="s">
        <v>24</v>
      </c>
      <c r="B2" s="277" t="s">
        <v>463</v>
      </c>
      <c r="C2" s="278"/>
      <c r="D2" s="279"/>
      <c r="E2" s="269" t="s">
        <v>462</v>
      </c>
      <c r="F2" s="270"/>
      <c r="G2" s="270"/>
      <c r="H2" s="270"/>
      <c r="I2" s="270"/>
      <c r="J2" s="270"/>
      <c r="K2" s="270"/>
      <c r="L2" s="270"/>
      <c r="M2" s="270"/>
      <c r="N2" s="270"/>
      <c r="O2" s="270"/>
      <c r="P2" s="271"/>
      <c r="Q2" s="260" t="s">
        <v>45</v>
      </c>
      <c r="R2" s="261"/>
      <c r="S2" s="261"/>
      <c r="T2" s="261"/>
      <c r="U2" s="261"/>
      <c r="V2" s="262"/>
      <c r="W2" s="191"/>
    </row>
    <row r="3" spans="1:30" ht="118.5" customHeight="1" thickBot="1" x14ac:dyDescent="0.3">
      <c r="A3" s="24"/>
      <c r="B3" s="170" t="s">
        <v>31</v>
      </c>
      <c r="C3" s="171" t="s">
        <v>460</v>
      </c>
      <c r="D3" s="172" t="s">
        <v>424</v>
      </c>
      <c r="E3" s="173" t="s">
        <v>23</v>
      </c>
      <c r="F3" s="174" t="s">
        <v>16</v>
      </c>
      <c r="G3" s="174" t="s">
        <v>17</v>
      </c>
      <c r="H3" s="174" t="s">
        <v>18</v>
      </c>
      <c r="I3" s="175" t="s">
        <v>425</v>
      </c>
      <c r="J3" s="220" t="s">
        <v>435</v>
      </c>
      <c r="K3" s="176" t="s">
        <v>433</v>
      </c>
      <c r="L3" s="176" t="s">
        <v>426</v>
      </c>
      <c r="M3" s="176" t="s">
        <v>427</v>
      </c>
      <c r="N3" s="176" t="s">
        <v>428</v>
      </c>
      <c r="O3" s="176" t="s">
        <v>429</v>
      </c>
      <c r="P3" s="176" t="s">
        <v>430</v>
      </c>
      <c r="Q3" s="70" t="s">
        <v>41</v>
      </c>
      <c r="R3" s="71" t="s">
        <v>42</v>
      </c>
      <c r="S3" s="71" t="s">
        <v>43</v>
      </c>
      <c r="T3" s="71" t="s">
        <v>44</v>
      </c>
      <c r="U3" s="72" t="s">
        <v>65</v>
      </c>
      <c r="V3" s="73" t="s">
        <v>66</v>
      </c>
      <c r="W3" s="192"/>
    </row>
    <row r="4" spans="1:30" ht="24.75" customHeight="1" thickBot="1" x14ac:dyDescent="0.3">
      <c r="A4" s="183">
        <v>1</v>
      </c>
      <c r="B4" s="184">
        <v>2</v>
      </c>
      <c r="C4" s="184">
        <v>3</v>
      </c>
      <c r="D4" s="185">
        <v>4</v>
      </c>
      <c r="E4" s="183">
        <v>5</v>
      </c>
      <c r="F4" s="184">
        <v>6</v>
      </c>
      <c r="G4" s="184">
        <v>7</v>
      </c>
      <c r="H4" s="184">
        <v>8</v>
      </c>
      <c r="I4" s="184">
        <v>9</v>
      </c>
      <c r="J4" s="184"/>
      <c r="K4" s="184">
        <v>10</v>
      </c>
      <c r="L4" s="184">
        <v>11</v>
      </c>
      <c r="M4" s="184">
        <v>12</v>
      </c>
      <c r="N4" s="184">
        <v>13</v>
      </c>
      <c r="O4" s="184">
        <v>14</v>
      </c>
      <c r="P4" s="185">
        <v>15</v>
      </c>
      <c r="Q4" s="150"/>
      <c r="R4" s="150"/>
      <c r="S4" s="150"/>
      <c r="T4" s="151"/>
      <c r="U4" s="152"/>
      <c r="V4" s="153"/>
      <c r="W4" s="192"/>
    </row>
    <row r="5" spans="1:30" ht="44.25" customHeight="1" x14ac:dyDescent="0.25">
      <c r="A5" s="25" t="s">
        <v>0</v>
      </c>
      <c r="B5" s="221" t="s">
        <v>62</v>
      </c>
      <c r="C5" s="218"/>
      <c r="D5" s="29">
        <f>SUM(D9:D45)</f>
        <v>0</v>
      </c>
      <c r="E5" s="286"/>
      <c r="F5" s="287"/>
      <c r="G5" s="287"/>
      <c r="H5" s="288"/>
      <c r="I5" s="26">
        <f>SUM(I7:I45)</f>
        <v>0</v>
      </c>
      <c r="J5" s="200"/>
      <c r="K5" s="200"/>
      <c r="L5" s="198"/>
      <c r="M5" s="199"/>
      <c r="N5" s="199"/>
      <c r="O5" s="199"/>
      <c r="P5" s="44">
        <f>SUM(P6:P44)</f>
        <v>0</v>
      </c>
      <c r="Q5" s="179"/>
      <c r="R5" s="27"/>
      <c r="S5" s="27"/>
      <c r="T5" s="28"/>
      <c r="U5" s="26">
        <f>SUM(U7:U44)</f>
        <v>0</v>
      </c>
      <c r="V5" s="26">
        <f>SUM(V7:V44)</f>
        <v>0</v>
      </c>
      <c r="W5" s="193"/>
      <c r="X5" s="3"/>
      <c r="Y5" s="3"/>
    </row>
    <row r="6" spans="1:30" s="111" customFormat="1" ht="47.25" customHeight="1" x14ac:dyDescent="0.25">
      <c r="A6" s="115"/>
      <c r="B6" s="222" t="s">
        <v>440</v>
      </c>
      <c r="C6" s="241" t="s">
        <v>464</v>
      </c>
      <c r="D6" s="242"/>
      <c r="E6" s="180"/>
      <c r="F6" s="113"/>
      <c r="G6" s="113"/>
      <c r="H6" s="113"/>
      <c r="I6" s="112"/>
      <c r="J6" s="112"/>
      <c r="K6" s="112"/>
      <c r="L6" s="112"/>
      <c r="M6" s="112"/>
      <c r="N6" s="112"/>
      <c r="O6" s="112"/>
      <c r="P6" s="114"/>
      <c r="Q6" s="180"/>
      <c r="R6" s="113"/>
      <c r="S6" s="113"/>
      <c r="T6" s="113"/>
      <c r="U6" s="112"/>
      <c r="V6" s="114"/>
      <c r="W6" s="194"/>
    </row>
    <row r="7" spans="1:30" x14ac:dyDescent="0.25">
      <c r="A7" s="36"/>
      <c r="B7" s="121" t="s">
        <v>68</v>
      </c>
      <c r="C7" s="9"/>
      <c r="D7" s="11"/>
      <c r="E7" s="146"/>
      <c r="F7" s="147"/>
      <c r="G7" s="147"/>
      <c r="H7" s="147"/>
      <c r="I7" s="10"/>
      <c r="J7" s="10"/>
      <c r="K7" s="10"/>
      <c r="L7" s="10"/>
      <c r="M7" s="10"/>
      <c r="N7" s="10"/>
      <c r="O7" s="10"/>
      <c r="P7" s="11"/>
      <c r="Q7" s="147"/>
      <c r="R7" s="8"/>
      <c r="S7" s="8"/>
      <c r="T7" s="8"/>
      <c r="U7" s="10"/>
      <c r="V7" s="11"/>
      <c r="W7" s="195"/>
    </row>
    <row r="8" spans="1:30" s="16" customFormat="1" ht="0.75" customHeight="1" x14ac:dyDescent="0.25">
      <c r="A8" s="30"/>
      <c r="B8" s="31"/>
      <c r="C8" s="32"/>
      <c r="D8" s="189"/>
      <c r="E8" s="186"/>
      <c r="F8" s="34"/>
      <c r="G8" s="34"/>
      <c r="H8" s="34"/>
      <c r="I8" s="34"/>
      <c r="J8" s="34"/>
      <c r="K8" s="34"/>
      <c r="L8" s="34"/>
      <c r="M8" s="34"/>
      <c r="N8" s="34"/>
      <c r="O8" s="34"/>
      <c r="P8" s="35"/>
      <c r="Q8" s="34"/>
      <c r="R8" s="34"/>
      <c r="S8" s="34"/>
      <c r="T8" s="34"/>
      <c r="U8" s="34"/>
      <c r="V8" s="35"/>
      <c r="W8" s="157"/>
      <c r="AB8" s="1"/>
      <c r="AC8" s="1"/>
      <c r="AD8" s="1"/>
    </row>
    <row r="9" spans="1:30" x14ac:dyDescent="0.25">
      <c r="A9" s="7"/>
      <c r="B9" s="75"/>
      <c r="C9" s="12"/>
      <c r="D9" s="6"/>
      <c r="E9" s="20"/>
      <c r="F9" s="12"/>
      <c r="G9" s="19"/>
      <c r="H9" s="21"/>
      <c r="I9" s="5"/>
      <c r="J9" s="126"/>
      <c r="K9" s="126">
        <f>I9*$I$79</f>
        <v>0</v>
      </c>
      <c r="L9" s="126"/>
      <c r="M9" s="5">
        <f>IF(K9+L9&gt;I9*$I$77,K9-((K9+L9)-(I9*$I$77)),K9)</f>
        <v>0</v>
      </c>
      <c r="N9" s="178"/>
      <c r="O9" s="5">
        <f>ROUND(M9*N9,2)</f>
        <v>0</v>
      </c>
      <c r="P9" s="6">
        <f>M9-O9</f>
        <v>0</v>
      </c>
      <c r="Q9" s="177"/>
      <c r="R9" s="12"/>
      <c r="S9" s="74"/>
      <c r="T9" s="5"/>
      <c r="U9" s="5"/>
      <c r="V9" s="6"/>
      <c r="W9" s="162"/>
    </row>
    <row r="10" spans="1:30" x14ac:dyDescent="0.25">
      <c r="A10" s="7"/>
      <c r="B10" s="75"/>
      <c r="C10" s="12"/>
      <c r="D10" s="6"/>
      <c r="E10" s="20"/>
      <c r="F10" s="12"/>
      <c r="G10" s="19"/>
      <c r="H10" s="21"/>
      <c r="I10" s="5"/>
      <c r="J10" s="126"/>
      <c r="K10" s="126">
        <f t="shared" ref="K10:K18" si="0">I10*$I$79</f>
        <v>0</v>
      </c>
      <c r="L10" s="126"/>
      <c r="M10" s="5">
        <f t="shared" ref="M10:M18" si="1">IF(K10+L10&gt;I10*$I$77,K10-((K10+L10)-(I10*$I$77)),K10)</f>
        <v>0</v>
      </c>
      <c r="N10" s="178"/>
      <c r="O10" s="5">
        <f t="shared" ref="O10:O18" si="2">ROUND(M10*N10,2)</f>
        <v>0</v>
      </c>
      <c r="P10" s="6">
        <f t="shared" ref="P10:P18" si="3">M10-O10</f>
        <v>0</v>
      </c>
      <c r="Q10" s="177"/>
      <c r="R10" s="12"/>
      <c r="S10" s="74"/>
      <c r="T10" s="5"/>
      <c r="U10" s="5"/>
      <c r="V10" s="6"/>
      <c r="W10" s="162"/>
    </row>
    <row r="11" spans="1:30" x14ac:dyDescent="0.25">
      <c r="A11" s="7"/>
      <c r="B11" s="75"/>
      <c r="C11" s="12"/>
      <c r="D11" s="6"/>
      <c r="E11" s="20"/>
      <c r="F11" s="12"/>
      <c r="G11" s="19"/>
      <c r="H11" s="21"/>
      <c r="I11" s="5"/>
      <c r="J11" s="126"/>
      <c r="K11" s="126">
        <f t="shared" si="0"/>
        <v>0</v>
      </c>
      <c r="L11" s="126"/>
      <c r="M11" s="5">
        <f t="shared" si="1"/>
        <v>0</v>
      </c>
      <c r="N11" s="178"/>
      <c r="O11" s="5">
        <f t="shared" si="2"/>
        <v>0</v>
      </c>
      <c r="P11" s="6">
        <f t="shared" si="3"/>
        <v>0</v>
      </c>
      <c r="Q11" s="177"/>
      <c r="R11" s="12"/>
      <c r="S11" s="74"/>
      <c r="T11" s="5"/>
      <c r="U11" s="5"/>
      <c r="V11" s="6"/>
      <c r="W11" s="162"/>
    </row>
    <row r="12" spans="1:30" x14ac:dyDescent="0.25">
      <c r="A12" s="7"/>
      <c r="B12" s="75"/>
      <c r="C12" s="12"/>
      <c r="D12" s="6"/>
      <c r="E12" s="20"/>
      <c r="F12" s="12"/>
      <c r="G12" s="19"/>
      <c r="H12" s="21"/>
      <c r="I12" s="5"/>
      <c r="J12" s="126"/>
      <c r="K12" s="126">
        <f t="shared" si="0"/>
        <v>0</v>
      </c>
      <c r="L12" s="126"/>
      <c r="M12" s="5">
        <f t="shared" si="1"/>
        <v>0</v>
      </c>
      <c r="N12" s="178"/>
      <c r="O12" s="5">
        <f t="shared" si="2"/>
        <v>0</v>
      </c>
      <c r="P12" s="6">
        <f t="shared" si="3"/>
        <v>0</v>
      </c>
      <c r="Q12" s="177"/>
      <c r="R12" s="12"/>
      <c r="S12" s="74"/>
      <c r="T12" s="5"/>
      <c r="U12" s="5"/>
      <c r="V12" s="6"/>
      <c r="W12" s="162"/>
    </row>
    <row r="13" spans="1:30" x14ac:dyDescent="0.25">
      <c r="A13" s="7"/>
      <c r="B13" s="75"/>
      <c r="C13" s="12"/>
      <c r="D13" s="6"/>
      <c r="E13" s="20"/>
      <c r="F13" s="12"/>
      <c r="G13" s="19"/>
      <c r="H13" s="21"/>
      <c r="I13" s="5"/>
      <c r="J13" s="126"/>
      <c r="K13" s="126">
        <f t="shared" si="0"/>
        <v>0</v>
      </c>
      <c r="L13" s="126"/>
      <c r="M13" s="5">
        <f t="shared" si="1"/>
        <v>0</v>
      </c>
      <c r="N13" s="178"/>
      <c r="O13" s="5">
        <f t="shared" si="2"/>
        <v>0</v>
      </c>
      <c r="P13" s="6">
        <f t="shared" si="3"/>
        <v>0</v>
      </c>
      <c r="Q13" s="177"/>
      <c r="R13" s="12"/>
      <c r="S13" s="74"/>
      <c r="T13" s="5"/>
      <c r="U13" s="5"/>
      <c r="V13" s="6"/>
      <c r="W13" s="162"/>
    </row>
    <row r="14" spans="1:30" x14ac:dyDescent="0.25">
      <c r="A14" s="7"/>
      <c r="B14" s="75"/>
      <c r="C14" s="12"/>
      <c r="D14" s="6"/>
      <c r="E14" s="20"/>
      <c r="F14" s="12"/>
      <c r="G14" s="19"/>
      <c r="H14" s="21"/>
      <c r="I14" s="5"/>
      <c r="J14" s="126"/>
      <c r="K14" s="126">
        <f t="shared" si="0"/>
        <v>0</v>
      </c>
      <c r="L14" s="126"/>
      <c r="M14" s="5">
        <f t="shared" si="1"/>
        <v>0</v>
      </c>
      <c r="N14" s="178"/>
      <c r="O14" s="5">
        <f t="shared" si="2"/>
        <v>0</v>
      </c>
      <c r="P14" s="6">
        <f t="shared" si="3"/>
        <v>0</v>
      </c>
      <c r="Q14" s="177"/>
      <c r="R14" s="12"/>
      <c r="S14" s="74"/>
      <c r="T14" s="5"/>
      <c r="U14" s="5"/>
      <c r="V14" s="6"/>
      <c r="W14" s="162"/>
    </row>
    <row r="15" spans="1:30" x14ac:dyDescent="0.25">
      <c r="A15" s="7"/>
      <c r="B15" s="75"/>
      <c r="C15" s="12"/>
      <c r="D15" s="6"/>
      <c r="E15" s="20"/>
      <c r="F15" s="12"/>
      <c r="G15" s="19"/>
      <c r="H15" s="21"/>
      <c r="I15" s="5"/>
      <c r="J15" s="126"/>
      <c r="K15" s="126">
        <f t="shared" si="0"/>
        <v>0</v>
      </c>
      <c r="L15" s="126"/>
      <c r="M15" s="5">
        <f t="shared" si="1"/>
        <v>0</v>
      </c>
      <c r="N15" s="178"/>
      <c r="O15" s="5">
        <f t="shared" si="2"/>
        <v>0</v>
      </c>
      <c r="P15" s="6">
        <f t="shared" si="3"/>
        <v>0</v>
      </c>
      <c r="Q15" s="177"/>
      <c r="R15" s="12"/>
      <c r="S15" s="74"/>
      <c r="T15" s="5"/>
      <c r="U15" s="5"/>
      <c r="V15" s="6"/>
      <c r="W15" s="162"/>
    </row>
    <row r="16" spans="1:30" x14ac:dyDescent="0.25">
      <c r="A16" s="7"/>
      <c r="B16" s="75"/>
      <c r="C16" s="12"/>
      <c r="D16" s="6"/>
      <c r="E16" s="20"/>
      <c r="F16" s="12"/>
      <c r="G16" s="19"/>
      <c r="H16" s="21"/>
      <c r="I16" s="5"/>
      <c r="J16" s="126"/>
      <c r="K16" s="126">
        <f t="shared" si="0"/>
        <v>0</v>
      </c>
      <c r="L16" s="126"/>
      <c r="M16" s="5">
        <f t="shared" si="1"/>
        <v>0</v>
      </c>
      <c r="N16" s="178"/>
      <c r="O16" s="5">
        <f t="shared" si="2"/>
        <v>0</v>
      </c>
      <c r="P16" s="6">
        <f t="shared" si="3"/>
        <v>0</v>
      </c>
      <c r="Q16" s="177"/>
      <c r="R16" s="12"/>
      <c r="S16" s="74"/>
      <c r="T16" s="5"/>
      <c r="U16" s="5"/>
      <c r="V16" s="6"/>
      <c r="W16" s="162"/>
    </row>
    <row r="17" spans="1:25" x14ac:dyDescent="0.25">
      <c r="A17" s="7"/>
      <c r="B17" s="75"/>
      <c r="C17" s="12"/>
      <c r="D17" s="6"/>
      <c r="E17" s="20"/>
      <c r="F17" s="12"/>
      <c r="G17" s="19"/>
      <c r="H17" s="21"/>
      <c r="I17" s="5"/>
      <c r="J17" s="126"/>
      <c r="K17" s="126">
        <f t="shared" si="0"/>
        <v>0</v>
      </c>
      <c r="L17" s="126"/>
      <c r="M17" s="5">
        <f t="shared" si="1"/>
        <v>0</v>
      </c>
      <c r="N17" s="178"/>
      <c r="O17" s="5">
        <f t="shared" si="2"/>
        <v>0</v>
      </c>
      <c r="P17" s="6">
        <f t="shared" si="3"/>
        <v>0</v>
      </c>
      <c r="Q17" s="177"/>
      <c r="R17" s="12"/>
      <c r="S17" s="74"/>
      <c r="T17" s="5"/>
      <c r="U17" s="5"/>
      <c r="V17" s="6"/>
      <c r="W17" s="162"/>
    </row>
    <row r="18" spans="1:25" x14ac:dyDescent="0.25">
      <c r="A18" s="7"/>
      <c r="B18" s="75"/>
      <c r="C18" s="12"/>
      <c r="D18" s="6"/>
      <c r="E18" s="20"/>
      <c r="F18" s="190"/>
      <c r="G18" s="19"/>
      <c r="H18" s="21"/>
      <c r="I18" s="5"/>
      <c r="J18" s="126"/>
      <c r="K18" s="126">
        <f t="shared" si="0"/>
        <v>0</v>
      </c>
      <c r="L18" s="126"/>
      <c r="M18" s="5">
        <f t="shared" si="1"/>
        <v>0</v>
      </c>
      <c r="N18" s="178"/>
      <c r="O18" s="5">
        <f t="shared" si="2"/>
        <v>0</v>
      </c>
      <c r="P18" s="6">
        <f t="shared" si="3"/>
        <v>0</v>
      </c>
      <c r="Q18" s="177"/>
      <c r="R18" s="12"/>
      <c r="S18" s="74"/>
      <c r="T18" s="5"/>
      <c r="U18" s="5"/>
      <c r="V18" s="6"/>
      <c r="W18" s="162"/>
    </row>
    <row r="19" spans="1:25" x14ac:dyDescent="0.25">
      <c r="A19" s="36"/>
      <c r="B19" s="17" t="s">
        <v>27</v>
      </c>
      <c r="C19" s="9"/>
      <c r="D19" s="11"/>
      <c r="E19" s="146"/>
      <c r="F19" s="147"/>
      <c r="G19" s="147"/>
      <c r="H19" s="147"/>
      <c r="I19" s="10"/>
      <c r="J19" s="10"/>
      <c r="K19" s="10"/>
      <c r="L19" s="10"/>
      <c r="M19" s="10"/>
      <c r="N19" s="10"/>
      <c r="O19" s="10"/>
      <c r="P19" s="11"/>
      <c r="Q19" s="147"/>
      <c r="R19" s="8"/>
      <c r="S19" s="8"/>
      <c r="T19" s="8"/>
      <c r="U19" s="10"/>
      <c r="V19" s="11"/>
      <c r="W19" s="195"/>
    </row>
    <row r="20" spans="1:25" x14ac:dyDescent="0.25">
      <c r="A20" s="7"/>
      <c r="B20" s="75"/>
      <c r="C20" s="12"/>
      <c r="D20" s="6"/>
      <c r="E20" s="20"/>
      <c r="F20" s="12"/>
      <c r="G20" s="19"/>
      <c r="H20" s="21"/>
      <c r="I20" s="5"/>
      <c r="J20" s="126"/>
      <c r="K20" s="126">
        <f>I20*$I$79</f>
        <v>0</v>
      </c>
      <c r="L20" s="126"/>
      <c r="M20" s="5">
        <f>IF(K20+L20&gt;I20*$I$77,K20-((K20+L20)-(I20*$I$77)),K20)</f>
        <v>0</v>
      </c>
      <c r="N20" s="178"/>
      <c r="O20" s="5">
        <f>ROUND(M20*N20,2)</f>
        <v>0</v>
      </c>
      <c r="P20" s="6">
        <f t="shared" ref="P20:P29" si="4">M20-O20</f>
        <v>0</v>
      </c>
      <c r="Q20" s="177"/>
      <c r="R20" s="12"/>
      <c r="S20" s="74"/>
      <c r="T20" s="5"/>
      <c r="U20" s="5"/>
      <c r="V20" s="6"/>
      <c r="W20" s="162"/>
      <c r="Y20" s="3"/>
    </row>
    <row r="21" spans="1:25" x14ac:dyDescent="0.25">
      <c r="A21" s="7"/>
      <c r="B21" s="75"/>
      <c r="C21" s="12"/>
      <c r="D21" s="6"/>
      <c r="E21" s="20"/>
      <c r="F21" s="12"/>
      <c r="G21" s="19"/>
      <c r="H21" s="21"/>
      <c r="I21" s="5"/>
      <c r="J21" s="126"/>
      <c r="K21" s="126">
        <f t="shared" ref="K21:K29" si="5">I21*$I$79</f>
        <v>0</v>
      </c>
      <c r="L21" s="126"/>
      <c r="M21" s="5">
        <f t="shared" ref="M21:M29" si="6">IF(K21+L21&gt;I21*$I$77,K21-((K21+L21)-(I21*$I$77)),K21)</f>
        <v>0</v>
      </c>
      <c r="N21" s="178"/>
      <c r="O21" s="5">
        <f t="shared" ref="O21:O29" si="7">ROUND(M21*N21,2)</f>
        <v>0</v>
      </c>
      <c r="P21" s="6">
        <f t="shared" si="4"/>
        <v>0</v>
      </c>
      <c r="Q21" s="177"/>
      <c r="R21" s="12"/>
      <c r="S21" s="74"/>
      <c r="T21" s="5"/>
      <c r="U21" s="5"/>
      <c r="V21" s="6"/>
      <c r="W21" s="162"/>
      <c r="Y21" s="3"/>
    </row>
    <row r="22" spans="1:25" x14ac:dyDescent="0.25">
      <c r="A22" s="7"/>
      <c r="B22" s="75"/>
      <c r="C22" s="12"/>
      <c r="D22" s="6"/>
      <c r="E22" s="20"/>
      <c r="F22" s="12"/>
      <c r="G22" s="19"/>
      <c r="H22" s="21"/>
      <c r="I22" s="5"/>
      <c r="J22" s="126"/>
      <c r="K22" s="126">
        <f t="shared" si="5"/>
        <v>0</v>
      </c>
      <c r="L22" s="126"/>
      <c r="M22" s="5">
        <f t="shared" si="6"/>
        <v>0</v>
      </c>
      <c r="N22" s="178"/>
      <c r="O22" s="5">
        <f t="shared" si="7"/>
        <v>0</v>
      </c>
      <c r="P22" s="6">
        <f t="shared" si="4"/>
        <v>0</v>
      </c>
      <c r="Q22" s="177"/>
      <c r="R22" s="12"/>
      <c r="S22" s="74"/>
      <c r="T22" s="5"/>
      <c r="U22" s="5"/>
      <c r="V22" s="6"/>
      <c r="W22" s="162"/>
      <c r="Y22" s="3"/>
    </row>
    <row r="23" spans="1:25" x14ac:dyDescent="0.25">
      <c r="A23" s="7"/>
      <c r="B23" s="75"/>
      <c r="C23" s="12"/>
      <c r="D23" s="6"/>
      <c r="E23" s="20"/>
      <c r="F23" s="12"/>
      <c r="G23" s="19"/>
      <c r="H23" s="21"/>
      <c r="I23" s="5"/>
      <c r="J23" s="126"/>
      <c r="K23" s="126">
        <f t="shared" si="5"/>
        <v>0</v>
      </c>
      <c r="L23" s="126"/>
      <c r="M23" s="5">
        <f t="shared" si="6"/>
        <v>0</v>
      </c>
      <c r="N23" s="178"/>
      <c r="O23" s="5">
        <f t="shared" si="7"/>
        <v>0</v>
      </c>
      <c r="P23" s="6">
        <f t="shared" si="4"/>
        <v>0</v>
      </c>
      <c r="Q23" s="177"/>
      <c r="R23" s="12"/>
      <c r="S23" s="74"/>
      <c r="T23" s="5"/>
      <c r="U23" s="5"/>
      <c r="V23" s="6"/>
      <c r="W23" s="162"/>
      <c r="Y23" s="3"/>
    </row>
    <row r="24" spans="1:25" x14ac:dyDescent="0.25">
      <c r="A24" s="7"/>
      <c r="B24" s="75"/>
      <c r="C24" s="12"/>
      <c r="D24" s="6"/>
      <c r="E24" s="20"/>
      <c r="F24" s="12"/>
      <c r="G24" s="19"/>
      <c r="H24" s="21"/>
      <c r="I24" s="5"/>
      <c r="J24" s="126"/>
      <c r="K24" s="126">
        <f t="shared" si="5"/>
        <v>0</v>
      </c>
      <c r="L24" s="126"/>
      <c r="M24" s="5">
        <f t="shared" si="6"/>
        <v>0</v>
      </c>
      <c r="N24" s="178"/>
      <c r="O24" s="5">
        <f t="shared" si="7"/>
        <v>0</v>
      </c>
      <c r="P24" s="6">
        <f t="shared" si="4"/>
        <v>0</v>
      </c>
      <c r="Q24" s="177"/>
      <c r="R24" s="12"/>
      <c r="S24" s="74"/>
      <c r="T24" s="5"/>
      <c r="U24" s="5"/>
      <c r="V24" s="6"/>
      <c r="W24" s="162"/>
      <c r="Y24" s="3"/>
    </row>
    <row r="25" spans="1:25" x14ac:dyDescent="0.25">
      <c r="A25" s="7"/>
      <c r="B25" s="75"/>
      <c r="C25" s="12"/>
      <c r="D25" s="6"/>
      <c r="E25" s="20"/>
      <c r="F25" s="12"/>
      <c r="G25" s="19"/>
      <c r="H25" s="21"/>
      <c r="I25" s="5"/>
      <c r="J25" s="126"/>
      <c r="K25" s="126">
        <f t="shared" si="5"/>
        <v>0</v>
      </c>
      <c r="L25" s="126"/>
      <c r="M25" s="5">
        <f t="shared" si="6"/>
        <v>0</v>
      </c>
      <c r="N25" s="178"/>
      <c r="O25" s="5">
        <f t="shared" si="7"/>
        <v>0</v>
      </c>
      <c r="P25" s="6">
        <f t="shared" si="4"/>
        <v>0</v>
      </c>
      <c r="Q25" s="177"/>
      <c r="R25" s="12"/>
      <c r="S25" s="74"/>
      <c r="T25" s="5"/>
      <c r="U25" s="5"/>
      <c r="V25" s="6"/>
      <c r="W25" s="162"/>
      <c r="Y25" s="3"/>
    </row>
    <row r="26" spans="1:25" x14ac:dyDescent="0.25">
      <c r="A26" s="7"/>
      <c r="B26" s="75"/>
      <c r="C26" s="12"/>
      <c r="D26" s="6"/>
      <c r="E26" s="20"/>
      <c r="F26" s="12"/>
      <c r="G26" s="19"/>
      <c r="H26" s="21"/>
      <c r="I26" s="5"/>
      <c r="J26" s="126"/>
      <c r="K26" s="126">
        <f t="shared" si="5"/>
        <v>0</v>
      </c>
      <c r="L26" s="126"/>
      <c r="M26" s="5">
        <f t="shared" si="6"/>
        <v>0</v>
      </c>
      <c r="N26" s="178"/>
      <c r="O26" s="5">
        <f t="shared" si="7"/>
        <v>0</v>
      </c>
      <c r="P26" s="6">
        <f t="shared" si="4"/>
        <v>0</v>
      </c>
      <c r="Q26" s="177"/>
      <c r="R26" s="12"/>
      <c r="S26" s="74"/>
      <c r="T26" s="5"/>
      <c r="U26" s="5"/>
      <c r="V26" s="6"/>
      <c r="W26" s="162"/>
      <c r="Y26" s="3"/>
    </row>
    <row r="27" spans="1:25" x14ac:dyDescent="0.25">
      <c r="A27" s="7"/>
      <c r="B27" s="75"/>
      <c r="C27" s="12"/>
      <c r="D27" s="6"/>
      <c r="E27" s="20"/>
      <c r="F27" s="12"/>
      <c r="G27" s="19"/>
      <c r="H27" s="21"/>
      <c r="I27" s="5"/>
      <c r="J27" s="126"/>
      <c r="K27" s="126">
        <f t="shared" si="5"/>
        <v>0</v>
      </c>
      <c r="L27" s="126"/>
      <c r="M27" s="5">
        <f t="shared" si="6"/>
        <v>0</v>
      </c>
      <c r="N27" s="178"/>
      <c r="O27" s="5">
        <f t="shared" si="7"/>
        <v>0</v>
      </c>
      <c r="P27" s="6">
        <f t="shared" si="4"/>
        <v>0</v>
      </c>
      <c r="Q27" s="177"/>
      <c r="R27" s="12"/>
      <c r="S27" s="74"/>
      <c r="T27" s="5"/>
      <c r="U27" s="5"/>
      <c r="V27" s="6"/>
      <c r="W27" s="162"/>
      <c r="Y27" s="3"/>
    </row>
    <row r="28" spans="1:25" x14ac:dyDescent="0.25">
      <c r="A28" s="7"/>
      <c r="B28" s="75"/>
      <c r="C28" s="12"/>
      <c r="D28" s="6"/>
      <c r="E28" s="20"/>
      <c r="F28" s="12"/>
      <c r="G28" s="19"/>
      <c r="H28" s="21"/>
      <c r="I28" s="5"/>
      <c r="J28" s="126"/>
      <c r="K28" s="126">
        <f t="shared" si="5"/>
        <v>0</v>
      </c>
      <c r="L28" s="126"/>
      <c r="M28" s="5">
        <f t="shared" si="6"/>
        <v>0</v>
      </c>
      <c r="N28" s="178"/>
      <c r="O28" s="5">
        <f t="shared" si="7"/>
        <v>0</v>
      </c>
      <c r="P28" s="6">
        <f t="shared" si="4"/>
        <v>0</v>
      </c>
      <c r="Q28" s="177"/>
      <c r="R28" s="12"/>
      <c r="S28" s="74"/>
      <c r="T28" s="5"/>
      <c r="U28" s="5"/>
      <c r="V28" s="6"/>
      <c r="W28" s="162"/>
    </row>
    <row r="29" spans="1:25" x14ac:dyDescent="0.25">
      <c r="A29" s="7"/>
      <c r="B29" s="75"/>
      <c r="C29" s="12"/>
      <c r="D29" s="6"/>
      <c r="E29" s="20"/>
      <c r="F29" s="12"/>
      <c r="G29" s="19"/>
      <c r="H29" s="21"/>
      <c r="I29" s="5"/>
      <c r="J29" s="126"/>
      <c r="K29" s="126">
        <f t="shared" si="5"/>
        <v>0</v>
      </c>
      <c r="L29" s="126"/>
      <c r="M29" s="5">
        <f t="shared" si="6"/>
        <v>0</v>
      </c>
      <c r="N29" s="178"/>
      <c r="O29" s="5">
        <f t="shared" si="7"/>
        <v>0</v>
      </c>
      <c r="P29" s="6">
        <f t="shared" si="4"/>
        <v>0</v>
      </c>
      <c r="Q29" s="177"/>
      <c r="R29" s="12"/>
      <c r="S29" s="74"/>
      <c r="T29" s="5"/>
      <c r="U29" s="5"/>
      <c r="V29" s="6"/>
      <c r="W29" s="162"/>
    </row>
    <row r="30" spans="1:25" ht="52.5" customHeight="1" x14ac:dyDescent="0.25">
      <c r="A30" s="36"/>
      <c r="B30" s="223" t="s">
        <v>461</v>
      </c>
      <c r="C30" s="116"/>
      <c r="D30" s="119"/>
      <c r="E30" s="118"/>
      <c r="F30" s="116"/>
      <c r="G30" s="116"/>
      <c r="H30" s="116"/>
      <c r="I30" s="117"/>
      <c r="J30" s="117"/>
      <c r="K30" s="117"/>
      <c r="L30" s="117"/>
      <c r="M30" s="117"/>
      <c r="N30" s="117"/>
      <c r="O30" s="117"/>
      <c r="P30" s="119"/>
      <c r="Q30" s="116"/>
      <c r="R30" s="116"/>
      <c r="S30" s="116"/>
      <c r="T30" s="116"/>
      <c r="U30" s="117"/>
      <c r="V30" s="119"/>
      <c r="W30" s="196"/>
    </row>
    <row r="31" spans="1:25" x14ac:dyDescent="0.25">
      <c r="A31" s="13"/>
      <c r="B31" s="22"/>
      <c r="C31" s="12"/>
      <c r="D31" s="6"/>
      <c r="E31" s="20"/>
      <c r="F31" s="12"/>
      <c r="G31" s="19"/>
      <c r="H31" s="21"/>
      <c r="I31" s="5"/>
      <c r="J31" s="126"/>
      <c r="K31" s="126">
        <f>I31*$I$79</f>
        <v>0</v>
      </c>
      <c r="L31" s="5"/>
      <c r="M31" s="5">
        <f>IF(K31+L31&gt;I31*$I$77,K31-((K31+L31)-(I31*$I$77)),K31)</f>
        <v>0</v>
      </c>
      <c r="N31" s="178"/>
      <c r="O31" s="5">
        <f>ROUND(M31*N31,2)</f>
        <v>0</v>
      </c>
      <c r="P31" s="6">
        <f t="shared" ref="P31:P33" si="8">M31-O31</f>
        <v>0</v>
      </c>
      <c r="Q31" s="177"/>
      <c r="R31" s="12"/>
      <c r="S31" s="74"/>
      <c r="T31" s="5"/>
      <c r="U31" s="5"/>
      <c r="V31" s="6"/>
      <c r="W31" s="162"/>
    </row>
    <row r="32" spans="1:25" x14ac:dyDescent="0.25">
      <c r="A32" s="13"/>
      <c r="B32" s="22"/>
      <c r="C32" s="12"/>
      <c r="D32" s="6"/>
      <c r="E32" s="20"/>
      <c r="F32" s="12"/>
      <c r="G32" s="19"/>
      <c r="H32" s="21"/>
      <c r="I32" s="5"/>
      <c r="J32" s="126"/>
      <c r="K32" s="126">
        <f>I32*$I$79</f>
        <v>0</v>
      </c>
      <c r="L32" s="5"/>
      <c r="M32" s="5">
        <f>IF(K32+L32&gt;I32*$I$77,K32-((K32+L32)-(I32*$I$77)),K32)</f>
        <v>0</v>
      </c>
      <c r="N32" s="178"/>
      <c r="O32" s="5">
        <f>ROUND(M32*N32,2)</f>
        <v>0</v>
      </c>
      <c r="P32" s="6">
        <f t="shared" si="8"/>
        <v>0</v>
      </c>
      <c r="Q32" s="177"/>
      <c r="R32" s="12"/>
      <c r="S32" s="74"/>
      <c r="T32" s="5"/>
      <c r="U32" s="5"/>
      <c r="V32" s="6"/>
      <c r="W32" s="162"/>
    </row>
    <row r="33" spans="1:26" x14ac:dyDescent="0.25">
      <c r="A33" s="13"/>
      <c r="B33" s="22"/>
      <c r="C33" s="12"/>
      <c r="D33" s="6"/>
      <c r="E33" s="20"/>
      <c r="F33" s="12"/>
      <c r="G33" s="19"/>
      <c r="H33" s="21"/>
      <c r="I33" s="5"/>
      <c r="J33" s="126"/>
      <c r="K33" s="126">
        <f>I33*$I$79</f>
        <v>0</v>
      </c>
      <c r="L33" s="5"/>
      <c r="M33" s="5">
        <f>IF(K33+L33&gt;I33*$I$77,K33-((K33+L33)-(I33*$I$77)),K33)</f>
        <v>0</v>
      </c>
      <c r="N33" s="178"/>
      <c r="O33" s="5">
        <f>ROUND(M33*N33,2)</f>
        <v>0</v>
      </c>
      <c r="P33" s="6">
        <f t="shared" si="8"/>
        <v>0</v>
      </c>
      <c r="Q33" s="177"/>
      <c r="R33" s="12"/>
      <c r="S33" s="74"/>
      <c r="T33" s="5"/>
      <c r="U33" s="5"/>
      <c r="V33" s="6"/>
      <c r="W33" s="162"/>
    </row>
    <row r="34" spans="1:26" s="16" customFormat="1" ht="2.1" customHeight="1" x14ac:dyDescent="0.2">
      <c r="A34" s="30"/>
      <c r="B34" s="22"/>
      <c r="C34" s="32"/>
      <c r="D34" s="189"/>
      <c r="E34" s="186"/>
      <c r="F34" s="34"/>
      <c r="G34" s="34"/>
      <c r="H34" s="34"/>
      <c r="I34" s="34"/>
      <c r="J34" s="34"/>
      <c r="K34" s="34"/>
      <c r="L34" s="34"/>
      <c r="M34" s="34"/>
      <c r="N34" s="34"/>
      <c r="O34" s="34"/>
      <c r="P34" s="35"/>
      <c r="Q34" s="34"/>
      <c r="R34" s="34"/>
      <c r="S34" s="34"/>
      <c r="T34" s="34"/>
      <c r="U34" s="34"/>
      <c r="V34" s="35"/>
      <c r="W34" s="157"/>
    </row>
    <row r="35" spans="1:26" ht="103.5" customHeight="1" x14ac:dyDescent="0.25">
      <c r="A35" s="36"/>
      <c r="B35" s="223" t="s">
        <v>447</v>
      </c>
      <c r="C35" s="116"/>
      <c r="D35" s="119"/>
      <c r="E35" s="118"/>
      <c r="F35" s="116"/>
      <c r="G35" s="116"/>
      <c r="H35" s="116"/>
      <c r="I35" s="117"/>
      <c r="J35" s="117"/>
      <c r="K35" s="117"/>
      <c r="L35" s="117"/>
      <c r="M35" s="117"/>
      <c r="N35" s="117"/>
      <c r="O35" s="117"/>
      <c r="P35" s="119"/>
      <c r="Q35" s="116"/>
      <c r="R35" s="116"/>
      <c r="S35" s="116"/>
      <c r="T35" s="116"/>
      <c r="U35" s="117"/>
      <c r="V35" s="119"/>
      <c r="W35" s="196"/>
    </row>
    <row r="36" spans="1:26" x14ac:dyDescent="0.25">
      <c r="A36" s="13"/>
      <c r="B36" s="22"/>
      <c r="C36" s="12"/>
      <c r="D36" s="6"/>
      <c r="E36" s="20"/>
      <c r="F36" s="12"/>
      <c r="G36" s="19"/>
      <c r="H36" s="21"/>
      <c r="I36" s="5"/>
      <c r="J36" s="126"/>
      <c r="K36" s="126">
        <f>I36*$I$79</f>
        <v>0</v>
      </c>
      <c r="L36" s="5"/>
      <c r="M36" s="5">
        <f>IF(K36+L36&gt;I36*$I$77,K36-((K36+L36)-(I36*$I$77)),K36)</f>
        <v>0</v>
      </c>
      <c r="N36" s="178"/>
      <c r="O36" s="5">
        <f>ROUND(M36*N36,2)</f>
        <v>0</v>
      </c>
      <c r="P36" s="6">
        <f t="shared" ref="P36:P38" si="9">M36-O36</f>
        <v>0</v>
      </c>
      <c r="Q36" s="177"/>
      <c r="R36" s="12"/>
      <c r="S36" s="74"/>
      <c r="T36" s="5"/>
      <c r="U36" s="5"/>
      <c r="V36" s="6"/>
      <c r="W36" s="162"/>
    </row>
    <row r="37" spans="1:26" x14ac:dyDescent="0.25">
      <c r="A37" s="13"/>
      <c r="B37" s="22"/>
      <c r="C37" s="12"/>
      <c r="D37" s="6"/>
      <c r="E37" s="20"/>
      <c r="F37" s="12"/>
      <c r="G37" s="19"/>
      <c r="H37" s="21"/>
      <c r="I37" s="5"/>
      <c r="J37" s="126"/>
      <c r="K37" s="126">
        <f t="shared" ref="K37:K38" si="10">I37*$I$79</f>
        <v>0</v>
      </c>
      <c r="L37" s="5"/>
      <c r="M37" s="5">
        <f t="shared" ref="M37:M38" si="11">IF(K37+L37&gt;I37*$I$77,K37-((K37+L37)-(I37*$I$77)),K37)</f>
        <v>0</v>
      </c>
      <c r="N37" s="178"/>
      <c r="O37" s="5">
        <f>ROUND(M37*N37,2)</f>
        <v>0</v>
      </c>
      <c r="P37" s="6">
        <f t="shared" si="9"/>
        <v>0</v>
      </c>
      <c r="Q37" s="177"/>
      <c r="R37" s="12"/>
      <c r="S37" s="74"/>
      <c r="T37" s="5"/>
      <c r="U37" s="5"/>
      <c r="V37" s="6"/>
      <c r="W37" s="162"/>
      <c r="Z37" s="1">
        <f>I36*I78</f>
        <v>0</v>
      </c>
    </row>
    <row r="38" spans="1:26" x14ac:dyDescent="0.25">
      <c r="A38" s="13"/>
      <c r="B38" s="22"/>
      <c r="C38" s="12"/>
      <c r="D38" s="6"/>
      <c r="E38" s="20"/>
      <c r="F38" s="12"/>
      <c r="G38" s="19"/>
      <c r="H38" s="21"/>
      <c r="I38" s="5"/>
      <c r="J38" s="126"/>
      <c r="K38" s="126">
        <f t="shared" si="10"/>
        <v>0</v>
      </c>
      <c r="L38" s="5"/>
      <c r="M38" s="5">
        <f t="shared" si="11"/>
        <v>0</v>
      </c>
      <c r="N38" s="178"/>
      <c r="O38" s="5">
        <f>ROUND(M38*N38,2)</f>
        <v>0</v>
      </c>
      <c r="P38" s="6">
        <f t="shared" si="9"/>
        <v>0</v>
      </c>
      <c r="Q38" s="177"/>
      <c r="R38" s="12"/>
      <c r="S38" s="74"/>
      <c r="T38" s="5"/>
      <c r="U38" s="5"/>
      <c r="V38" s="6"/>
      <c r="W38" s="162"/>
    </row>
    <row r="39" spans="1:26" ht="41.25" customHeight="1" x14ac:dyDescent="0.25">
      <c r="A39" s="36"/>
      <c r="B39" s="223" t="s">
        <v>448</v>
      </c>
      <c r="C39" s="116"/>
      <c r="D39" s="119"/>
      <c r="E39" s="118"/>
      <c r="F39" s="116"/>
      <c r="G39" s="116"/>
      <c r="H39" s="116"/>
      <c r="I39" s="117"/>
      <c r="J39" s="117"/>
      <c r="K39" s="117"/>
      <c r="L39" s="117"/>
      <c r="M39" s="117"/>
      <c r="N39" s="117"/>
      <c r="O39" s="117"/>
      <c r="P39" s="119"/>
      <c r="Q39" s="116"/>
      <c r="R39" s="116"/>
      <c r="S39" s="116"/>
      <c r="T39" s="116"/>
      <c r="U39" s="117"/>
      <c r="V39" s="119"/>
      <c r="W39" s="196"/>
    </row>
    <row r="40" spans="1:26" x14ac:dyDescent="0.25">
      <c r="A40" s="13"/>
      <c r="B40" s="22"/>
      <c r="C40" s="12"/>
      <c r="D40" s="6"/>
      <c r="E40" s="20"/>
      <c r="F40" s="12"/>
      <c r="G40" s="19"/>
      <c r="H40" s="21"/>
      <c r="I40" s="5"/>
      <c r="J40" s="126"/>
      <c r="K40" s="126">
        <f>I40*$I$79</f>
        <v>0</v>
      </c>
      <c r="L40" s="5"/>
      <c r="M40" s="5">
        <f>IF(K40+L40&gt;I40*$I$77,K40-((K40+L40)-(I40*$I$77)),K40)</f>
        <v>0</v>
      </c>
      <c r="N40" s="178"/>
      <c r="O40" s="5">
        <f>ROUND(M40*N40,2)</f>
        <v>0</v>
      </c>
      <c r="P40" s="6">
        <f>M40-O40</f>
        <v>0</v>
      </c>
      <c r="Q40" s="177"/>
      <c r="R40" s="12"/>
      <c r="S40" s="74"/>
      <c r="T40" s="5"/>
      <c r="U40" s="5"/>
      <c r="V40" s="6"/>
      <c r="W40" s="162"/>
    </row>
    <row r="41" spans="1:26" x14ac:dyDescent="0.25">
      <c r="A41" s="13"/>
      <c r="B41" s="22"/>
      <c r="C41" s="12"/>
      <c r="D41" s="6"/>
      <c r="E41" s="20"/>
      <c r="F41" s="12"/>
      <c r="G41" s="19"/>
      <c r="H41" s="21"/>
      <c r="I41" s="5"/>
      <c r="J41" s="126"/>
      <c r="K41" s="126">
        <f t="shared" ref="K41:K42" si="12">I41*$I$79</f>
        <v>0</v>
      </c>
      <c r="L41" s="5"/>
      <c r="M41" s="5">
        <f>IF(K41+L41&gt;I41*$I$77,K41-((K41+L41)-(I41*$I$77)),K41)</f>
        <v>0</v>
      </c>
      <c r="N41" s="178"/>
      <c r="O41" s="5">
        <f t="shared" ref="O41:O42" si="13">ROUND(M41*N41,2)</f>
        <v>0</v>
      </c>
      <c r="P41" s="6">
        <f t="shared" ref="P41:P42" si="14">M41-O41</f>
        <v>0</v>
      </c>
      <c r="Q41" s="177"/>
      <c r="R41" s="12"/>
      <c r="S41" s="74"/>
      <c r="T41" s="5"/>
      <c r="U41" s="5"/>
      <c r="V41" s="6"/>
      <c r="W41" s="162"/>
    </row>
    <row r="42" spans="1:26" x14ac:dyDescent="0.25">
      <c r="A42" s="13"/>
      <c r="B42" s="22"/>
      <c r="C42" s="12"/>
      <c r="D42" s="6"/>
      <c r="E42" s="20"/>
      <c r="F42" s="12"/>
      <c r="G42" s="19"/>
      <c r="H42" s="21"/>
      <c r="I42" s="5"/>
      <c r="J42" s="126"/>
      <c r="K42" s="126">
        <f t="shared" si="12"/>
        <v>0</v>
      </c>
      <c r="L42" s="5"/>
      <c r="M42" s="5">
        <f>IF(K42+L42&gt;I42*$I$77,K42-((K42+L42)-(I42*$I$77)),K42)</f>
        <v>0</v>
      </c>
      <c r="N42" s="178"/>
      <c r="O42" s="5">
        <f t="shared" si="13"/>
        <v>0</v>
      </c>
      <c r="P42" s="6">
        <f t="shared" si="14"/>
        <v>0</v>
      </c>
      <c r="Q42" s="177"/>
      <c r="R42" s="12"/>
      <c r="S42" s="74"/>
      <c r="T42" s="5"/>
      <c r="U42" s="5"/>
      <c r="V42" s="6"/>
      <c r="W42" s="162"/>
    </row>
    <row r="43" spans="1:26" ht="42" customHeight="1" x14ac:dyDescent="0.25">
      <c r="A43" s="7"/>
      <c r="B43" s="223" t="s">
        <v>449</v>
      </c>
      <c r="C43" s="127"/>
      <c r="D43" s="130"/>
      <c r="E43" s="187"/>
      <c r="F43" s="127"/>
      <c r="G43" s="127"/>
      <c r="H43" s="127"/>
      <c r="I43" s="127"/>
      <c r="J43" s="127"/>
      <c r="K43" s="127"/>
      <c r="L43" s="127"/>
      <c r="M43" s="127"/>
      <c r="N43" s="127"/>
      <c r="O43" s="127"/>
      <c r="P43" s="128"/>
      <c r="Q43" s="129"/>
      <c r="R43" s="127"/>
      <c r="S43" s="127"/>
      <c r="T43" s="127"/>
      <c r="U43" s="127"/>
      <c r="V43" s="128"/>
      <c r="W43" s="197"/>
    </row>
    <row r="44" spans="1:26" x14ac:dyDescent="0.25">
      <c r="A44" s="7"/>
      <c r="B44" s="120"/>
      <c r="C44" s="12"/>
      <c r="D44" s="140"/>
      <c r="E44" s="20"/>
      <c r="F44" s="12"/>
      <c r="G44" s="19"/>
      <c r="H44" s="125"/>
      <c r="I44" s="5"/>
      <c r="J44" s="126"/>
      <c r="K44" s="126">
        <f>I44*$I$79</f>
        <v>0</v>
      </c>
      <c r="L44" s="5"/>
      <c r="M44" s="5">
        <f>IF(K44+L44&gt;I44*$I$77,K44-((K44+L44)-(I44*$I$77)),K44)</f>
        <v>0</v>
      </c>
      <c r="N44" s="178"/>
      <c r="O44" s="5">
        <f>ROUND(M44*N44,2)</f>
        <v>0</v>
      </c>
      <c r="P44" s="6">
        <f>M44-O44</f>
        <v>0</v>
      </c>
      <c r="Q44" s="177"/>
      <c r="R44" s="12"/>
      <c r="S44" s="74"/>
      <c r="T44" s="126"/>
      <c r="U44" s="5"/>
      <c r="V44" s="6"/>
      <c r="W44" s="162"/>
    </row>
    <row r="45" spans="1:26" x14ac:dyDescent="0.25">
      <c r="A45" s="7"/>
      <c r="B45" s="120"/>
      <c r="C45" s="12"/>
      <c r="D45" s="140"/>
      <c r="E45" s="20"/>
      <c r="F45" s="12"/>
      <c r="G45" s="19"/>
      <c r="H45" s="125"/>
      <c r="I45" s="5"/>
      <c r="J45" s="126"/>
      <c r="K45" s="126">
        <f>I45*$I$79</f>
        <v>0</v>
      </c>
      <c r="L45" s="5"/>
      <c r="M45" s="5">
        <f>IF(K45+L45&gt;I45*$I$77,K45-((K45+L45)-(I45*$I$77)),K45)</f>
        <v>0</v>
      </c>
      <c r="N45" s="178"/>
      <c r="O45" s="5">
        <f>ROUND(M45*N45,2)</f>
        <v>0</v>
      </c>
      <c r="P45" s="6">
        <f>M45-O45</f>
        <v>0</v>
      </c>
      <c r="Q45" s="177"/>
      <c r="R45" s="177"/>
      <c r="S45" s="227"/>
      <c r="T45" s="126"/>
      <c r="U45" s="5"/>
      <c r="V45" s="6"/>
      <c r="W45" s="162"/>
    </row>
    <row r="46" spans="1:26" ht="61.5" customHeight="1" x14ac:dyDescent="0.25">
      <c r="A46" s="37" t="s">
        <v>1</v>
      </c>
      <c r="B46" s="38" t="s">
        <v>70</v>
      </c>
      <c r="C46" s="39"/>
      <c r="D46" s="44">
        <f>SUM(D47:D48)</f>
        <v>0</v>
      </c>
      <c r="E46" s="41"/>
      <c r="F46" s="42"/>
      <c r="G46" s="42"/>
      <c r="H46" s="43"/>
      <c r="I46" s="40">
        <f>SUM(I47:I48)</f>
        <v>0</v>
      </c>
      <c r="J46" s="155"/>
      <c r="K46" s="155"/>
      <c r="L46" s="155"/>
      <c r="M46" s="155"/>
      <c r="N46" s="155"/>
      <c r="O46" s="155"/>
      <c r="P46" s="40">
        <f>IF(I5*0.1*I77&lt;SUM(P47:P48),I5*0.1*I77,SUM(P47:P48))</f>
        <v>0</v>
      </c>
      <c r="Q46" s="181"/>
      <c r="R46" s="42"/>
      <c r="S46" s="42"/>
      <c r="T46" s="43"/>
      <c r="U46" s="40">
        <f>SUM(U47:U48)</f>
        <v>0</v>
      </c>
      <c r="V46" s="44">
        <f>SUM(V47:V48)</f>
        <v>0</v>
      </c>
      <c r="W46" s="193"/>
    </row>
    <row r="47" spans="1:26" x14ac:dyDescent="0.25">
      <c r="A47" s="13"/>
      <c r="B47" s="22"/>
      <c r="C47" s="12"/>
      <c r="D47" s="140"/>
      <c r="E47" s="20"/>
      <c r="F47" s="12"/>
      <c r="G47" s="19"/>
      <c r="H47" s="74"/>
      <c r="I47" s="5"/>
      <c r="J47" s="5">
        <f>IF(SUM(I$47:I$48)&gt;I$67,I47/(SUM(I$47:I$48))*$I$67,I47)</f>
        <v>0</v>
      </c>
      <c r="K47" s="126">
        <f>IFERROR(J47*$I$79,0)</f>
        <v>0</v>
      </c>
      <c r="L47" s="5">
        <v>0</v>
      </c>
      <c r="M47" s="5">
        <f>IF(K47+L47&gt;I47*$I$77,K47-((K47+L47)-(I47*$I$77)),K47)</f>
        <v>0</v>
      </c>
      <c r="N47" s="178">
        <v>0</v>
      </c>
      <c r="O47" s="5">
        <f>ROUND(M47*N47,2)</f>
        <v>0</v>
      </c>
      <c r="P47" s="6">
        <f t="shared" ref="P47:P57" si="15">M47-O47</f>
        <v>0</v>
      </c>
      <c r="Q47" s="177"/>
      <c r="R47" s="12"/>
      <c r="S47" s="74"/>
      <c r="T47" s="5"/>
      <c r="U47" s="5"/>
      <c r="V47" s="6"/>
      <c r="W47" s="162"/>
    </row>
    <row r="48" spans="1:26" x14ac:dyDescent="0.25">
      <c r="A48" s="13"/>
      <c r="B48" s="22"/>
      <c r="C48" s="12"/>
      <c r="D48" s="140"/>
      <c r="E48" s="20"/>
      <c r="F48" s="12"/>
      <c r="G48" s="19"/>
      <c r="H48" s="21"/>
      <c r="I48" s="5"/>
      <c r="J48" s="5">
        <f>IF(SUM(I$47:I$48)&gt;I$67,I48/(SUM(I$47:I$48))*$I$67,I48)</f>
        <v>0</v>
      </c>
      <c r="K48" s="126">
        <f>IFERROR(J48*$I$79,0)</f>
        <v>0</v>
      </c>
      <c r="L48" s="5">
        <v>0</v>
      </c>
      <c r="M48" s="5">
        <f>IF(K48+L48&gt;I48*$I$77,K48-((K48+L48)-(I48*$I$77)),K48)</f>
        <v>0</v>
      </c>
      <c r="N48" s="178">
        <v>0</v>
      </c>
      <c r="O48" s="5">
        <f>ROUND(M48*N48,2)</f>
        <v>0</v>
      </c>
      <c r="P48" s="6">
        <f t="shared" si="15"/>
        <v>0</v>
      </c>
      <c r="Q48" s="177"/>
      <c r="R48" s="12"/>
      <c r="S48" s="74"/>
      <c r="T48" s="5"/>
      <c r="U48" s="5"/>
      <c r="V48" s="6"/>
      <c r="W48" s="162"/>
      <c r="Z48" s="3"/>
    </row>
    <row r="49" spans="1:28" x14ac:dyDescent="0.25">
      <c r="A49" s="37" t="s">
        <v>2</v>
      </c>
      <c r="B49" s="45" t="s">
        <v>29</v>
      </c>
      <c r="C49" s="46"/>
      <c r="D49" s="44">
        <f>SUM(D50:D51)</f>
        <v>0</v>
      </c>
      <c r="E49" s="47"/>
      <c r="F49" s="48"/>
      <c r="G49" s="48"/>
      <c r="H49" s="49"/>
      <c r="I49" s="26">
        <f>SUM(I50:I51)</f>
        <v>0</v>
      </c>
      <c r="J49" s="154"/>
      <c r="K49" s="154"/>
      <c r="L49" s="154"/>
      <c r="M49" s="154"/>
      <c r="N49" s="154"/>
      <c r="O49" s="154"/>
      <c r="P49" s="40">
        <f>SUM(P50:P51)</f>
        <v>0</v>
      </c>
      <c r="Q49" s="182"/>
      <c r="R49" s="48"/>
      <c r="S49" s="48"/>
      <c r="T49" s="49"/>
      <c r="U49" s="26">
        <f>SUM(U50:U51)</f>
        <v>0</v>
      </c>
      <c r="V49" s="29">
        <f>SUM(V50:V51)</f>
        <v>0</v>
      </c>
      <c r="W49" s="193"/>
    </row>
    <row r="50" spans="1:28" x14ac:dyDescent="0.25">
      <c r="A50" s="13"/>
      <c r="B50" s="22"/>
      <c r="C50" s="12"/>
      <c r="D50" s="140"/>
      <c r="E50" s="20"/>
      <c r="F50" s="12"/>
      <c r="G50" s="19"/>
      <c r="H50" s="21"/>
      <c r="I50" s="5"/>
      <c r="J50" s="5">
        <f>IF(SUM(I$50:I$51)&gt;I$70,I50/(SUM(I$50:I$51))*I$70,I50)</f>
        <v>0</v>
      </c>
      <c r="K50" s="126">
        <f>IFERROR(J50*$I$79,0)</f>
        <v>0</v>
      </c>
      <c r="L50" s="5">
        <v>0</v>
      </c>
      <c r="M50" s="5">
        <f>IF(K50+L50&gt;I50*$I$77,K50-((K50+L50)-(I50*$I$77)),K50)</f>
        <v>0</v>
      </c>
      <c r="N50" s="178">
        <v>0</v>
      </c>
      <c r="O50" s="5">
        <f>ROUND(M50*N50,2)</f>
        <v>0</v>
      </c>
      <c r="P50" s="6">
        <f t="shared" si="15"/>
        <v>0</v>
      </c>
      <c r="Q50" s="177"/>
      <c r="R50" s="12"/>
      <c r="S50" s="74"/>
      <c r="T50" s="5"/>
      <c r="U50" s="5"/>
      <c r="V50" s="6"/>
      <c r="W50" s="162"/>
    </row>
    <row r="51" spans="1:28" x14ac:dyDescent="0.25">
      <c r="A51" s="13"/>
      <c r="B51" s="22"/>
      <c r="C51" s="12"/>
      <c r="D51" s="140"/>
      <c r="E51" s="20"/>
      <c r="F51" s="12"/>
      <c r="G51" s="19"/>
      <c r="H51" s="21"/>
      <c r="I51" s="5"/>
      <c r="J51" s="5">
        <f>IF(SUM(I$50:I$51)&gt;I$70,I51/(SUM(I$50:I$51))*I$70,I51)</f>
        <v>0</v>
      </c>
      <c r="K51" s="126">
        <f>IFERROR(J51*$I$79,0)</f>
        <v>0</v>
      </c>
      <c r="L51" s="5">
        <v>0</v>
      </c>
      <c r="M51" s="5">
        <f>IF(K51+L51&gt;I51*$I$77,K51-((K51+L51)-(I51*$I$77)),K51)</f>
        <v>0</v>
      </c>
      <c r="N51" s="178">
        <v>0</v>
      </c>
      <c r="O51" s="5">
        <f>ROUND(M51*N51,2)</f>
        <v>0</v>
      </c>
      <c r="P51" s="6">
        <f t="shared" si="15"/>
        <v>0</v>
      </c>
      <c r="Q51" s="177"/>
      <c r="R51" s="12"/>
      <c r="S51" s="74"/>
      <c r="T51" s="5"/>
      <c r="U51" s="5"/>
      <c r="V51" s="6"/>
      <c r="W51" s="162"/>
      <c r="X51" s="3"/>
    </row>
    <row r="52" spans="1:28" x14ac:dyDescent="0.25">
      <c r="A52" s="37" t="s">
        <v>3</v>
      </c>
      <c r="B52" s="38" t="s">
        <v>28</v>
      </c>
      <c r="C52" s="39"/>
      <c r="D52" s="44">
        <f>SUM(D53:D54)</f>
        <v>0</v>
      </c>
      <c r="E52" s="41"/>
      <c r="F52" s="42"/>
      <c r="G52" s="42"/>
      <c r="H52" s="43"/>
      <c r="I52" s="40">
        <f>SUM(I53:I54)</f>
        <v>0</v>
      </c>
      <c r="J52" s="155"/>
      <c r="K52" s="155"/>
      <c r="L52" s="155"/>
      <c r="M52" s="155"/>
      <c r="N52" s="155"/>
      <c r="O52" s="155"/>
      <c r="P52" s="40">
        <f>SUM(P53:P54)</f>
        <v>0</v>
      </c>
      <c r="Q52" s="181"/>
      <c r="R52" s="42"/>
      <c r="S52" s="42"/>
      <c r="T52" s="43"/>
      <c r="U52" s="40">
        <f>SUM(U53:U54)</f>
        <v>0</v>
      </c>
      <c r="V52" s="44">
        <f>SUM(V53:V54)</f>
        <v>0</v>
      </c>
      <c r="W52" s="193"/>
      <c r="Y52" s="3"/>
    </row>
    <row r="53" spans="1:28" x14ac:dyDescent="0.25">
      <c r="A53" s="13"/>
      <c r="B53" s="22"/>
      <c r="C53" s="12"/>
      <c r="D53" s="140"/>
      <c r="E53" s="20"/>
      <c r="F53" s="12"/>
      <c r="G53" s="19"/>
      <c r="H53" s="21"/>
      <c r="I53" s="5"/>
      <c r="J53" s="5">
        <f>IF(SUM(I$53:I$54)&gt;I$71,I53/(SUM(I$53:I$54))*I$71,I53)</f>
        <v>0</v>
      </c>
      <c r="K53" s="126">
        <f>IFERROR(J53*$I$79,0)</f>
        <v>0</v>
      </c>
      <c r="L53" s="5">
        <v>0</v>
      </c>
      <c r="M53" s="5">
        <f>IF(K53+L53&gt;I53*$I$77,K53-((K53+L53)-(I53*$I$77)),K53)</f>
        <v>0</v>
      </c>
      <c r="N53" s="178">
        <v>0</v>
      </c>
      <c r="O53" s="5">
        <f>ROUND(M53*N53,2)</f>
        <v>0</v>
      </c>
      <c r="P53" s="6">
        <f t="shared" si="15"/>
        <v>0</v>
      </c>
      <c r="Q53" s="177"/>
      <c r="R53" s="12"/>
      <c r="S53" s="74"/>
      <c r="T53" s="5"/>
      <c r="U53" s="5"/>
      <c r="V53" s="6"/>
      <c r="W53" s="162"/>
      <c r="X53" s="3"/>
    </row>
    <row r="54" spans="1:28" x14ac:dyDescent="0.25">
      <c r="A54" s="13"/>
      <c r="B54" s="131"/>
      <c r="C54" s="12"/>
      <c r="D54" s="140"/>
      <c r="E54" s="20"/>
      <c r="F54" s="12"/>
      <c r="G54" s="19"/>
      <c r="H54" s="21"/>
      <c r="I54" s="5"/>
      <c r="J54" s="5">
        <f>IF(SUM(I$53:I$54)&gt;I$71,I54/(SUM(I$53:I$54))*I$71,I54)</f>
        <v>0</v>
      </c>
      <c r="K54" s="126">
        <f>IFERROR(J54*$I$79,0)</f>
        <v>0</v>
      </c>
      <c r="L54" s="5">
        <v>0</v>
      </c>
      <c r="M54" s="5">
        <f>IF(K54+L54&gt;I54*$I$77,K54-((K54+L54)-(I54*$I$77)),K54)</f>
        <v>0</v>
      </c>
      <c r="N54" s="178">
        <v>0</v>
      </c>
      <c r="O54" s="5">
        <f>ROUND(M54*N54,2)</f>
        <v>0</v>
      </c>
      <c r="P54" s="6">
        <f t="shared" si="15"/>
        <v>0</v>
      </c>
      <c r="Q54" s="177"/>
      <c r="R54" s="12"/>
      <c r="S54" s="74"/>
      <c r="T54" s="5"/>
      <c r="U54" s="5"/>
      <c r="V54" s="6"/>
      <c r="W54" s="162"/>
    </row>
    <row r="55" spans="1:28" x14ac:dyDescent="0.25">
      <c r="A55" s="37" t="s">
        <v>4</v>
      </c>
      <c r="B55" s="38" t="s">
        <v>192</v>
      </c>
      <c r="C55" s="39"/>
      <c r="D55" s="44">
        <f>SUM(D56:D57)</f>
        <v>0</v>
      </c>
      <c r="E55" s="41"/>
      <c r="F55" s="42"/>
      <c r="G55" s="42"/>
      <c r="H55" s="43"/>
      <c r="I55" s="40">
        <f>SUM(I56:I57)</f>
        <v>0</v>
      </c>
      <c r="J55" s="155"/>
      <c r="K55" s="155"/>
      <c r="L55" s="155"/>
      <c r="M55" s="155"/>
      <c r="N55" s="155"/>
      <c r="O55" s="155"/>
      <c r="P55" s="40">
        <f>SUM(P56:P57)</f>
        <v>0</v>
      </c>
      <c r="Q55" s="181"/>
      <c r="R55" s="42"/>
      <c r="S55" s="42"/>
      <c r="T55" s="43"/>
      <c r="U55" s="40">
        <f>SUM(U56:U57)</f>
        <v>0</v>
      </c>
      <c r="V55" s="44">
        <f>SUM(V56:V57)</f>
        <v>0</v>
      </c>
      <c r="W55" s="193"/>
    </row>
    <row r="56" spans="1:28" x14ac:dyDescent="0.25">
      <c r="A56" s="13"/>
      <c r="B56" s="22"/>
      <c r="C56" s="12"/>
      <c r="D56" s="140"/>
      <c r="E56" s="20"/>
      <c r="F56" s="12"/>
      <c r="G56" s="19"/>
      <c r="H56" s="21"/>
      <c r="I56" s="5"/>
      <c r="J56" s="5">
        <f>IF(SUM(I$56:I$57)&gt;I$72,I56/(SUM(I$56:I$57))*I$72,I56)</f>
        <v>0</v>
      </c>
      <c r="K56" s="126">
        <f>IFERROR(J56*$I$79,0)</f>
        <v>0</v>
      </c>
      <c r="L56" s="5">
        <v>0</v>
      </c>
      <c r="M56" s="5">
        <f>IF(K56+L56&gt;I56*$I$77,K56-((K56+L56)-(I56*$I$77)),K56)</f>
        <v>0</v>
      </c>
      <c r="N56" s="178">
        <v>0</v>
      </c>
      <c r="O56" s="5">
        <f>ROUND(M56*N56,2)</f>
        <v>0</v>
      </c>
      <c r="P56" s="6">
        <f t="shared" si="15"/>
        <v>0</v>
      </c>
      <c r="Q56" s="177"/>
      <c r="R56" s="12"/>
      <c r="S56" s="74"/>
      <c r="T56" s="5"/>
      <c r="U56" s="5"/>
      <c r="V56" s="6"/>
      <c r="W56" s="162"/>
      <c r="Y56" s="3"/>
      <c r="AB56" s="3"/>
    </row>
    <row r="57" spans="1:28" x14ac:dyDescent="0.25">
      <c r="A57" s="13"/>
      <c r="B57" s="22"/>
      <c r="C57" s="12"/>
      <c r="D57" s="140"/>
      <c r="E57" s="20"/>
      <c r="F57" s="12"/>
      <c r="G57" s="19"/>
      <c r="H57" s="21"/>
      <c r="I57" s="5">
        <v>0</v>
      </c>
      <c r="J57" s="5">
        <f>IF(SUM(I$56:I$57)&gt;I$72,I57/(SUM(I$56:I$57))*I$72,I57)</f>
        <v>0</v>
      </c>
      <c r="K57" s="126">
        <f>IFERROR(J57*$I$79,0)</f>
        <v>0</v>
      </c>
      <c r="L57" s="5">
        <v>0</v>
      </c>
      <c r="M57" s="5">
        <f>IF(K57+L57&gt;I57*$I$77,K57-((K57+L57)-(I57*$I$77)),K57)</f>
        <v>0</v>
      </c>
      <c r="N57" s="178">
        <v>0</v>
      </c>
      <c r="O57" s="5">
        <f>ROUND(M57*N57,2)</f>
        <v>0</v>
      </c>
      <c r="P57" s="6">
        <f t="shared" si="15"/>
        <v>0</v>
      </c>
      <c r="Q57" s="177"/>
      <c r="R57" s="12"/>
      <c r="S57" s="74"/>
      <c r="T57" s="5"/>
      <c r="U57" s="5"/>
      <c r="V57" s="6"/>
      <c r="W57" s="162"/>
      <c r="Y57" s="3"/>
    </row>
    <row r="58" spans="1:28" ht="30" x14ac:dyDescent="0.25">
      <c r="A58" s="37" t="s">
        <v>5</v>
      </c>
      <c r="B58" s="38" t="s">
        <v>450</v>
      </c>
      <c r="C58" s="39"/>
      <c r="D58" s="44">
        <f>SUM(D59:D60)</f>
        <v>0</v>
      </c>
      <c r="E58" s="41"/>
      <c r="F58" s="42"/>
      <c r="G58" s="42"/>
      <c r="H58" s="43"/>
      <c r="I58" s="40">
        <f>SUM(I59:I60)</f>
        <v>0</v>
      </c>
      <c r="J58" s="155"/>
      <c r="K58" s="155"/>
      <c r="L58" s="155"/>
      <c r="M58" s="155"/>
      <c r="N58" s="155"/>
      <c r="O58" s="155"/>
      <c r="P58" s="188"/>
      <c r="Q58" s="181"/>
      <c r="R58" s="42"/>
      <c r="S58" s="42"/>
      <c r="T58" s="43"/>
      <c r="U58" s="40">
        <f>SUM(U59:U60)</f>
        <v>0</v>
      </c>
      <c r="V58" s="44">
        <f>SUM(V59:V60)</f>
        <v>0</v>
      </c>
      <c r="W58" s="193"/>
      <c r="Y58" s="3"/>
      <c r="AB58" s="3"/>
    </row>
    <row r="59" spans="1:28" x14ac:dyDescent="0.25">
      <c r="A59" s="13"/>
      <c r="B59" s="22"/>
      <c r="C59" s="12"/>
      <c r="D59" s="140"/>
      <c r="E59" s="20"/>
      <c r="F59" s="12"/>
      <c r="G59" s="19"/>
      <c r="H59" s="21"/>
      <c r="I59" s="5"/>
      <c r="J59" s="5"/>
      <c r="K59" s="5"/>
      <c r="L59" s="5">
        <v>0</v>
      </c>
      <c r="M59" s="5"/>
      <c r="N59" s="5"/>
      <c r="O59" s="5"/>
      <c r="P59" s="6"/>
      <c r="Q59" s="177"/>
      <c r="R59" s="12"/>
      <c r="S59" s="74"/>
      <c r="T59" s="5"/>
      <c r="U59" s="5"/>
      <c r="V59" s="6"/>
      <c r="W59" s="162"/>
      <c r="Y59" s="3"/>
      <c r="AA59" s="3"/>
    </row>
    <row r="60" spans="1:28" ht="29.25" thickBot="1" x14ac:dyDescent="0.3">
      <c r="A60" s="13"/>
      <c r="B60" s="22"/>
      <c r="C60" s="12"/>
      <c r="D60" s="140"/>
      <c r="E60" s="20"/>
      <c r="F60" s="12"/>
      <c r="G60" s="19"/>
      <c r="H60" s="21"/>
      <c r="I60" s="5"/>
      <c r="J60" s="5"/>
      <c r="K60" s="5"/>
      <c r="L60" s="5">
        <v>0</v>
      </c>
      <c r="M60" s="5"/>
      <c r="N60" s="5"/>
      <c r="O60" s="5"/>
      <c r="P60" s="6"/>
      <c r="Q60" s="177"/>
      <c r="R60" s="12"/>
      <c r="S60" s="74"/>
      <c r="T60" s="5"/>
      <c r="U60" s="5"/>
      <c r="V60" s="6"/>
      <c r="W60" s="162"/>
      <c r="Y60" s="3"/>
    </row>
    <row r="61" spans="1:28" ht="80.25" customHeight="1" thickBot="1" x14ac:dyDescent="0.3">
      <c r="A61" s="236" t="s">
        <v>32</v>
      </c>
      <c r="B61" s="237"/>
      <c r="C61" s="237"/>
      <c r="D61" s="237"/>
      <c r="E61" s="238"/>
      <c r="F61" s="238"/>
      <c r="G61" s="238"/>
      <c r="H61" s="238"/>
      <c r="I61" s="238"/>
      <c r="J61" s="156"/>
      <c r="K61" s="156"/>
      <c r="L61" s="156"/>
      <c r="M61" s="211"/>
      <c r="N61" s="211"/>
      <c r="O61" s="156"/>
      <c r="P61" s="156"/>
    </row>
    <row r="62" spans="1:28" ht="39.950000000000003" customHeight="1" x14ac:dyDescent="0.25">
      <c r="A62" s="272" t="s">
        <v>431</v>
      </c>
      <c r="B62" s="273"/>
      <c r="C62" s="273"/>
      <c r="D62" s="274"/>
      <c r="E62" s="275" t="s">
        <v>432</v>
      </c>
      <c r="F62" s="275"/>
      <c r="G62" s="275"/>
      <c r="H62" s="275"/>
      <c r="I62" s="276"/>
      <c r="J62" s="201"/>
      <c r="K62" s="201"/>
      <c r="L62" s="163"/>
      <c r="M62" s="163"/>
      <c r="N62" s="210"/>
      <c r="O62" s="163"/>
      <c r="P62" s="163"/>
    </row>
    <row r="63" spans="1:28" s="16" customFormat="1" ht="2.1" customHeight="1" x14ac:dyDescent="0.2">
      <c r="A63" s="30"/>
      <c r="B63" s="31"/>
      <c r="C63" s="32"/>
      <c r="D63" s="33"/>
      <c r="E63" s="34"/>
      <c r="F63" s="34"/>
      <c r="G63" s="34"/>
      <c r="H63" s="34"/>
      <c r="I63" s="34"/>
      <c r="J63" s="201"/>
      <c r="K63" s="202"/>
      <c r="L63" s="157"/>
      <c r="M63" s="157"/>
      <c r="N63" s="157"/>
      <c r="O63" s="157"/>
      <c r="P63" s="157"/>
    </row>
    <row r="64" spans="1:28" ht="86.25" customHeight="1" x14ac:dyDescent="0.25">
      <c r="A64" s="239" t="s">
        <v>6</v>
      </c>
      <c r="B64" s="280" t="s">
        <v>71</v>
      </c>
      <c r="C64" s="281"/>
      <c r="D64" s="263">
        <v>7.5518999999999998</v>
      </c>
      <c r="E64" s="50"/>
      <c r="F64" s="51"/>
      <c r="G64" s="51"/>
      <c r="H64" s="52"/>
      <c r="I64" s="266">
        <v>7.5518999999999998</v>
      </c>
      <c r="J64" s="201"/>
      <c r="K64" s="203"/>
      <c r="L64" s="158"/>
      <c r="M64" s="158"/>
      <c r="N64" s="158"/>
      <c r="O64" s="158"/>
      <c r="P64" s="158"/>
    </row>
    <row r="65" spans="1:26" s="15" customFormat="1" ht="14.25" customHeight="1" x14ac:dyDescent="0.25">
      <c r="A65" s="239"/>
      <c r="B65" s="282" t="s">
        <v>40</v>
      </c>
      <c r="C65" s="283"/>
      <c r="D65" s="264"/>
      <c r="E65" s="53"/>
      <c r="F65" s="54"/>
      <c r="G65" s="54"/>
      <c r="H65" s="55"/>
      <c r="I65" s="266"/>
      <c r="J65" s="201"/>
      <c r="K65" s="203"/>
      <c r="L65" s="158"/>
      <c r="M65" s="158"/>
      <c r="N65" s="158"/>
      <c r="O65" s="158"/>
      <c r="P65" s="158"/>
    </row>
    <row r="66" spans="1:26" s="15" customFormat="1" ht="21" customHeight="1" x14ac:dyDescent="0.25">
      <c r="A66" s="240"/>
      <c r="B66" s="267" t="s">
        <v>51</v>
      </c>
      <c r="C66" s="268"/>
      <c r="D66" s="265"/>
      <c r="E66" s="53"/>
      <c r="F66" s="54"/>
      <c r="G66" s="54"/>
      <c r="H66" s="55"/>
      <c r="I66" s="266"/>
      <c r="J66" s="201"/>
      <c r="K66" s="203"/>
      <c r="L66" s="158"/>
      <c r="M66" s="158"/>
      <c r="N66" s="158"/>
      <c r="O66" s="158"/>
      <c r="P66" s="158"/>
    </row>
    <row r="67" spans="1:26" ht="75" customHeight="1" x14ac:dyDescent="0.25">
      <c r="A67" s="25" t="s">
        <v>7</v>
      </c>
      <c r="B67" s="284" t="s">
        <v>33</v>
      </c>
      <c r="C67" s="285"/>
      <c r="D67" s="57">
        <f>D5*0.1</f>
        <v>0</v>
      </c>
      <c r="E67" s="58"/>
      <c r="F67" s="51"/>
      <c r="G67" s="51"/>
      <c r="H67" s="52"/>
      <c r="I67" s="56">
        <f>I5*0.1</f>
        <v>0</v>
      </c>
      <c r="J67" s="204"/>
      <c r="K67" s="204"/>
      <c r="L67" s="160"/>
      <c r="M67" s="160"/>
      <c r="N67" s="160"/>
      <c r="O67" s="160"/>
      <c r="P67" s="160"/>
      <c r="Q67" s="164"/>
    </row>
    <row r="68" spans="1:26" ht="75" customHeight="1" x14ac:dyDescent="0.25">
      <c r="A68" s="25" t="s">
        <v>8</v>
      </c>
      <c r="B68" s="235" t="s">
        <v>34</v>
      </c>
      <c r="C68" s="235"/>
      <c r="D68" s="57">
        <f>MIN(D67, (IF(D46 ="", 0, D46)))+D5</f>
        <v>0</v>
      </c>
      <c r="E68" s="58"/>
      <c r="F68" s="51"/>
      <c r="G68" s="51"/>
      <c r="H68" s="52"/>
      <c r="I68" s="56">
        <f>MIN(I67, (IF(I46 ="", 0, I46)))+I5</f>
        <v>0</v>
      </c>
      <c r="J68" s="204"/>
      <c r="K68" s="204"/>
      <c r="L68" s="160"/>
      <c r="M68" s="160"/>
      <c r="N68" s="160"/>
      <c r="O68" s="160"/>
      <c r="P68" s="160"/>
      <c r="Q68" s="164"/>
      <c r="X68" s="3"/>
      <c r="Y68" s="3"/>
    </row>
    <row r="69" spans="1:26" ht="75" customHeight="1" x14ac:dyDescent="0.25">
      <c r="A69" s="25" t="s">
        <v>9</v>
      </c>
      <c r="B69" s="235" t="s">
        <v>423</v>
      </c>
      <c r="C69" s="235"/>
      <c r="D69" s="59"/>
      <c r="E69" s="59"/>
      <c r="F69" s="59"/>
      <c r="G69" s="59"/>
      <c r="H69" s="60"/>
      <c r="I69" s="61">
        <f>IFERROR(I68/D68,0)</f>
        <v>0</v>
      </c>
      <c r="J69" s="204"/>
      <c r="K69" s="205"/>
      <c r="L69" s="165"/>
      <c r="M69" s="165"/>
      <c r="N69" s="165"/>
      <c r="O69" s="165"/>
      <c r="P69" s="160"/>
      <c r="Q69" s="164"/>
      <c r="Z69" s="217"/>
    </row>
    <row r="70" spans="1:26" ht="90" customHeight="1" x14ac:dyDescent="0.25">
      <c r="A70" s="25" t="s">
        <v>10</v>
      </c>
      <c r="B70" s="249" t="s">
        <v>421</v>
      </c>
      <c r="C70" s="250"/>
      <c r="D70" s="57">
        <f>IF((IF((37500)&gt;D49, D49, (37500)))&gt;(D68*0.02), (D68*0.02),(IF((37500)&gt;D49, D49, (37500))))</f>
        <v>0</v>
      </c>
      <c r="E70" s="50"/>
      <c r="F70" s="51"/>
      <c r="G70" s="51"/>
      <c r="H70" s="52"/>
      <c r="I70" s="56">
        <f>IF((IF((37500)&gt;I49, I49, (37500)))&gt;(I68*0.02), (I68*0.02),(IF((37500)&gt;I49, I49, (37500))))</f>
        <v>0</v>
      </c>
      <c r="J70" s="204"/>
      <c r="K70" s="204"/>
      <c r="L70" s="160"/>
      <c r="M70" s="160"/>
      <c r="N70" s="160"/>
      <c r="O70" s="160"/>
      <c r="P70" s="160"/>
      <c r="Q70" s="164"/>
    </row>
    <row r="71" spans="1:26" ht="75" customHeight="1" x14ac:dyDescent="0.25">
      <c r="A71" s="25" t="s">
        <v>11</v>
      </c>
      <c r="B71" s="249" t="s">
        <v>422</v>
      </c>
      <c r="C71" s="250"/>
      <c r="D71" s="57">
        <f>IF((IF((75000)&gt;D52, D52, (75000)))&gt;(D68*0.02), (D68*0.02),(IF((75000)&gt;D52, D52, (75000))))</f>
        <v>0</v>
      </c>
      <c r="E71" s="50"/>
      <c r="F71" s="51"/>
      <c r="G71" s="51"/>
      <c r="H71" s="52"/>
      <c r="I71" s="56">
        <f>IF((IF((75000)&gt;I52, I52, (75000)))&gt;(I68*0.02), (I68*0.02),(IF((75000)&gt;I52, I52, (75000))))</f>
        <v>0</v>
      </c>
      <c r="J71" s="204"/>
      <c r="K71" s="204"/>
      <c r="L71" s="160"/>
      <c r="M71" s="160"/>
      <c r="N71" s="160"/>
      <c r="O71" s="160"/>
      <c r="P71" s="160"/>
      <c r="Q71" s="164"/>
    </row>
    <row r="72" spans="1:26" ht="75" customHeight="1" x14ac:dyDescent="0.25">
      <c r="A72" s="25" t="s">
        <v>12</v>
      </c>
      <c r="B72" s="253" t="s">
        <v>36</v>
      </c>
      <c r="C72" s="253"/>
      <c r="D72" s="57">
        <f>IF(((D68*0.1)-D70-D71)&gt;D55, D55,((D68*0.1)-D70-D71))</f>
        <v>0</v>
      </c>
      <c r="E72" s="58"/>
      <c r="F72" s="51"/>
      <c r="G72" s="51"/>
      <c r="H72" s="52"/>
      <c r="I72" s="56">
        <f>IF(((I68*0.1)-I70-I71)&gt;I55, I55,((I68*0.1)-I70-I71))</f>
        <v>0</v>
      </c>
      <c r="J72" s="204"/>
      <c r="K72" s="204"/>
      <c r="L72" s="160"/>
      <c r="M72" s="160"/>
      <c r="N72" s="160"/>
      <c r="O72" s="160"/>
      <c r="P72" s="160"/>
      <c r="Q72" s="164"/>
      <c r="Y72" s="3"/>
    </row>
    <row r="73" spans="1:26" ht="75" customHeight="1" x14ac:dyDescent="0.25">
      <c r="A73" s="25" t="s">
        <v>13</v>
      </c>
      <c r="B73" s="253" t="s">
        <v>37</v>
      </c>
      <c r="C73" s="253"/>
      <c r="D73" s="57">
        <f>D70+D71+D72</f>
        <v>0</v>
      </c>
      <c r="E73" s="58"/>
      <c r="F73" s="51"/>
      <c r="G73" s="51"/>
      <c r="H73" s="52"/>
      <c r="I73" s="56">
        <f>I70+I71+I72</f>
        <v>0</v>
      </c>
      <c r="J73" s="204"/>
      <c r="K73" s="209"/>
      <c r="L73" s="160"/>
      <c r="M73" s="160"/>
      <c r="N73" s="160"/>
      <c r="O73" s="160"/>
      <c r="P73" s="160"/>
      <c r="Q73" s="164"/>
    </row>
    <row r="74" spans="1:26" ht="75" customHeight="1" x14ac:dyDescent="0.25">
      <c r="A74" s="25" t="s">
        <v>14</v>
      </c>
      <c r="B74" s="253" t="s">
        <v>38</v>
      </c>
      <c r="C74" s="253"/>
      <c r="D74" s="63">
        <f>D68+D73</f>
        <v>0</v>
      </c>
      <c r="E74" s="58"/>
      <c r="F74" s="51"/>
      <c r="G74" s="51"/>
      <c r="H74" s="52"/>
      <c r="I74" s="62">
        <f>I68+I73</f>
        <v>0</v>
      </c>
      <c r="J74" s="204"/>
      <c r="K74" s="206"/>
      <c r="L74" s="161"/>
      <c r="M74" s="161"/>
      <c r="N74" s="161"/>
      <c r="O74" s="161"/>
      <c r="P74" s="161"/>
      <c r="Q74" s="164"/>
    </row>
    <row r="75" spans="1:26" ht="46.5" customHeight="1" x14ac:dyDescent="0.25">
      <c r="A75" s="257" t="s">
        <v>439</v>
      </c>
      <c r="B75" s="258"/>
      <c r="C75" s="258"/>
      <c r="D75" s="258"/>
      <c r="E75" s="258"/>
      <c r="F75" s="258"/>
      <c r="G75" s="258"/>
      <c r="H75" s="259"/>
      <c r="I75" s="215">
        <f>IF(MIN((I74*I77),I80)&gt;I81,MIN((I74*I77),I80),0)</f>
        <v>0</v>
      </c>
      <c r="J75" s="219" t="s">
        <v>434</v>
      </c>
      <c r="K75" s="206"/>
      <c r="L75" s="161"/>
      <c r="M75" s="161"/>
      <c r="N75" s="161"/>
      <c r="O75" s="161"/>
      <c r="P75" s="161"/>
      <c r="Q75" s="164"/>
    </row>
    <row r="76" spans="1:26" ht="57.75" customHeight="1" x14ac:dyDescent="0.25">
      <c r="A76" s="25" t="s">
        <v>21</v>
      </c>
      <c r="B76" s="253" t="s">
        <v>451</v>
      </c>
      <c r="C76" s="253"/>
      <c r="D76" s="14"/>
      <c r="E76" s="58"/>
      <c r="F76" s="51"/>
      <c r="G76" s="51"/>
      <c r="H76" s="52"/>
      <c r="I76" s="18">
        <v>0</v>
      </c>
      <c r="J76" s="213"/>
      <c r="K76" s="207"/>
      <c r="L76" s="162"/>
      <c r="M76" s="162"/>
      <c r="N76" s="162"/>
      <c r="O76" s="162"/>
      <c r="P76" s="162"/>
      <c r="Q76" s="164"/>
    </row>
    <row r="77" spans="1:26" ht="35.25" customHeight="1" x14ac:dyDescent="0.25">
      <c r="A77" s="25" t="s">
        <v>15</v>
      </c>
      <c r="B77" s="253" t="s">
        <v>457</v>
      </c>
      <c r="C77" s="253"/>
      <c r="D77" s="149">
        <v>0.7</v>
      </c>
      <c r="E77" s="64"/>
      <c r="F77" s="51"/>
      <c r="G77" s="51"/>
      <c r="H77" s="52"/>
      <c r="I77" s="148">
        <f>D77</f>
        <v>0.7</v>
      </c>
      <c r="J77" s="214"/>
      <c r="K77" s="208"/>
      <c r="L77" s="159"/>
      <c r="M77" s="159"/>
      <c r="N77" s="159"/>
      <c r="O77" s="159"/>
      <c r="P77" s="159"/>
    </row>
    <row r="78" spans="1:26" ht="35.25" customHeight="1" x14ac:dyDescent="0.25">
      <c r="A78" s="254" t="s">
        <v>437</v>
      </c>
      <c r="B78" s="255"/>
      <c r="C78" s="255"/>
      <c r="D78" s="255"/>
      <c r="E78" s="255"/>
      <c r="F78" s="255"/>
      <c r="G78" s="255"/>
      <c r="H78" s="256"/>
      <c r="I78" s="216">
        <f>IFERROR((IF(MIN(D84,I75)&lt;I80,MIN(D84,I80)/I74,I80/I74)),0)</f>
        <v>0</v>
      </c>
      <c r="J78" s="214" t="s">
        <v>436</v>
      </c>
      <c r="K78" s="212"/>
      <c r="L78" s="159"/>
      <c r="M78" s="159"/>
      <c r="N78" s="159"/>
      <c r="O78" s="159"/>
      <c r="P78" s="159"/>
    </row>
    <row r="79" spans="1:26" ht="35.25" customHeight="1" x14ac:dyDescent="0.25">
      <c r="A79" s="251" t="s">
        <v>438</v>
      </c>
      <c r="B79" s="251"/>
      <c r="C79" s="251"/>
      <c r="D79" s="251"/>
      <c r="E79" s="251"/>
      <c r="F79" s="251"/>
      <c r="G79" s="251"/>
      <c r="H79" s="252"/>
      <c r="I79" s="216">
        <f>IF(I78&gt;I77,I77,I78)</f>
        <v>0</v>
      </c>
      <c r="J79" s="214" t="s">
        <v>436</v>
      </c>
      <c r="K79" s="212"/>
      <c r="L79" s="159"/>
      <c r="M79" s="159"/>
      <c r="N79" s="159"/>
      <c r="O79" s="159"/>
      <c r="P79" s="159"/>
    </row>
    <row r="80" spans="1:26" ht="75" customHeight="1" x14ac:dyDescent="0.25">
      <c r="A80" s="25" t="s">
        <v>35</v>
      </c>
      <c r="B80" s="224" t="s">
        <v>465</v>
      </c>
      <c r="C80" s="225">
        <v>30000</v>
      </c>
      <c r="D80" s="226">
        <f>ROUND(D64*C80,2)</f>
        <v>226557</v>
      </c>
      <c r="E80" s="58"/>
      <c r="F80" s="51"/>
      <c r="G80" s="51"/>
      <c r="H80" s="52"/>
      <c r="I80" s="56">
        <f>C80*I64</f>
        <v>226557</v>
      </c>
      <c r="J80" s="212"/>
      <c r="K80" s="204"/>
      <c r="L80" s="160"/>
      <c r="M80" s="160"/>
      <c r="N80" s="160"/>
      <c r="O80" s="160"/>
      <c r="P80" s="160"/>
    </row>
    <row r="81" spans="1:17" ht="78" customHeight="1" x14ac:dyDescent="0.25">
      <c r="A81" s="25" t="s">
        <v>20</v>
      </c>
      <c r="B81" s="224" t="s">
        <v>466</v>
      </c>
      <c r="C81" s="225">
        <v>4000</v>
      </c>
      <c r="D81" s="226">
        <f>ROUND(C81*D64,2)</f>
        <v>30207.599999999999</v>
      </c>
      <c r="E81" s="58"/>
      <c r="F81" s="51"/>
      <c r="G81" s="51"/>
      <c r="H81" s="52"/>
      <c r="I81" s="56">
        <f>C81*I64</f>
        <v>30207.599999999999</v>
      </c>
      <c r="J81" s="212"/>
      <c r="K81" s="160"/>
      <c r="L81" s="160"/>
      <c r="M81" s="160"/>
      <c r="N81" s="160"/>
      <c r="O81" s="160"/>
      <c r="P81" s="160"/>
      <c r="Q81" s="164"/>
    </row>
    <row r="82" spans="1:17" ht="150" customHeight="1" x14ac:dyDescent="0.3">
      <c r="A82" s="25" t="s">
        <v>22</v>
      </c>
      <c r="B82" s="235" t="s">
        <v>452</v>
      </c>
      <c r="C82" s="235"/>
      <c r="D82" s="226">
        <f>ROUND((IF((IF(D81&gt;((D74*D77)-D76),0,((D74*D77)-D76)))&gt;D80, D80, (IF(D81&gt;((D74*D77)-D76),0,((D74*D77)-D76))))), 2)</f>
        <v>0</v>
      </c>
      <c r="E82" s="101"/>
      <c r="F82" s="51"/>
      <c r="G82" s="51"/>
      <c r="H82" s="51"/>
      <c r="I82" s="226">
        <f>MIN(D82,I80,SUM(P5+P46+P49+P52+P55))</f>
        <v>0</v>
      </c>
      <c r="J82" s="212"/>
      <c r="K82" s="160"/>
      <c r="L82" s="160"/>
      <c r="M82" s="166"/>
      <c r="N82" s="166"/>
      <c r="O82" s="166"/>
      <c r="P82" s="166"/>
      <c r="Q82" s="164"/>
    </row>
    <row r="83" spans="1:17" ht="101.25" customHeight="1" x14ac:dyDescent="0.3">
      <c r="A83" s="25" t="s">
        <v>26</v>
      </c>
      <c r="B83" s="243" t="s">
        <v>453</v>
      </c>
      <c r="C83" s="244"/>
      <c r="D83" s="232">
        <v>0</v>
      </c>
      <c r="E83" s="101"/>
      <c r="F83" s="51"/>
      <c r="G83" s="51"/>
      <c r="H83" s="51"/>
      <c r="I83" s="231"/>
      <c r="J83" s="212"/>
      <c r="K83" s="160"/>
      <c r="L83" s="160"/>
      <c r="M83" s="166"/>
      <c r="N83" s="166"/>
      <c r="O83" s="166"/>
      <c r="P83" s="166"/>
      <c r="Q83" s="164"/>
    </row>
    <row r="84" spans="1:17" ht="49.5" customHeight="1" x14ac:dyDescent="0.3">
      <c r="A84" s="25" t="s">
        <v>25</v>
      </c>
      <c r="B84" s="243" t="s">
        <v>454</v>
      </c>
      <c r="C84" s="244"/>
      <c r="D84" s="228">
        <f>IF((200000*D64)-D83&lt;D82,(200000*D64)-D83,D82)</f>
        <v>0</v>
      </c>
      <c r="E84" s="101"/>
      <c r="F84" s="51"/>
      <c r="G84" s="51"/>
      <c r="H84" s="51"/>
      <c r="I84" s="228">
        <f>IF((200000*I64)-I83&lt;I82,(200000*I64)-I83,I82)</f>
        <v>0</v>
      </c>
      <c r="J84" s="212"/>
      <c r="K84" s="160"/>
      <c r="L84" s="160"/>
      <c r="M84" s="166"/>
      <c r="N84" s="166"/>
      <c r="O84" s="166"/>
      <c r="P84" s="166"/>
      <c r="Q84" s="164"/>
    </row>
    <row r="85" spans="1:17" ht="75" customHeight="1" x14ac:dyDescent="0.3">
      <c r="A85" s="25" t="s">
        <v>19</v>
      </c>
      <c r="B85" s="247" t="s">
        <v>458</v>
      </c>
      <c r="C85" s="248"/>
      <c r="D85" s="100"/>
      <c r="E85" s="65"/>
      <c r="F85" s="51"/>
      <c r="G85" s="51"/>
      <c r="H85" s="52"/>
      <c r="I85" s="102">
        <f>I82-IFERROR(ROUND((IF(I69&lt;80%, I82*0.05)), 2),0)</f>
        <v>0</v>
      </c>
      <c r="J85" s="212"/>
      <c r="K85" s="166"/>
      <c r="L85" s="160"/>
      <c r="M85" s="166"/>
      <c r="N85" s="166"/>
      <c r="O85" s="166"/>
      <c r="P85" s="166"/>
      <c r="Q85" s="164"/>
    </row>
    <row r="86" spans="1:17" ht="60" customHeight="1" x14ac:dyDescent="0.25">
      <c r="A86" s="25" t="s">
        <v>49</v>
      </c>
      <c r="B86" s="230" t="s">
        <v>467</v>
      </c>
      <c r="C86" s="225">
        <v>250000</v>
      </c>
      <c r="D86" s="56">
        <f>ROUND((D5+D46+D49+D52+D55+D58), 2)</f>
        <v>0</v>
      </c>
      <c r="E86" s="58"/>
      <c r="F86" s="51"/>
      <c r="G86" s="51"/>
      <c r="H86" s="52"/>
      <c r="I86" s="56">
        <f>ROUND((I5+I46+I49+I52+I55+I58), 2)</f>
        <v>0</v>
      </c>
      <c r="J86" s="229"/>
      <c r="K86" s="204"/>
      <c r="L86" s="160"/>
      <c r="M86" s="160"/>
      <c r="N86" s="160"/>
      <c r="O86" s="160"/>
      <c r="P86" s="160"/>
      <c r="Q86" s="164"/>
    </row>
    <row r="87" spans="1:17" ht="60" customHeight="1" x14ac:dyDescent="0.25">
      <c r="A87" s="25" t="s">
        <v>50</v>
      </c>
      <c r="B87" s="253" t="s">
        <v>39</v>
      </c>
      <c r="C87" s="253"/>
      <c r="D87" s="57">
        <f>D86-D84</f>
        <v>0</v>
      </c>
      <c r="E87" s="58"/>
      <c r="F87" s="51"/>
      <c r="G87" s="51"/>
      <c r="H87" s="52"/>
      <c r="I87" s="56">
        <f>I86-I85</f>
        <v>0</v>
      </c>
      <c r="J87" s="229"/>
      <c r="K87" s="204"/>
      <c r="L87" s="160"/>
      <c r="M87" s="160"/>
      <c r="N87" s="160"/>
      <c r="O87" s="160"/>
      <c r="P87" s="160"/>
      <c r="Q87" s="164"/>
    </row>
    <row r="88" spans="1:17" ht="60" customHeight="1" x14ac:dyDescent="0.25">
      <c r="A88" s="25" t="s">
        <v>455</v>
      </c>
      <c r="B88" s="247" t="s">
        <v>75</v>
      </c>
      <c r="C88" s="248"/>
      <c r="D88" s="56">
        <f>ROUND((D84*0.9), 2)</f>
        <v>0</v>
      </c>
      <c r="E88" s="58"/>
      <c r="F88" s="51"/>
      <c r="G88" s="51"/>
      <c r="H88" s="52"/>
      <c r="I88" s="56">
        <f>ROUND((I85*0.9), 2)</f>
        <v>0</v>
      </c>
      <c r="J88" s="212"/>
      <c r="K88" s="204"/>
      <c r="L88" s="160"/>
      <c r="M88" s="160"/>
      <c r="N88" s="160"/>
      <c r="O88" s="160"/>
      <c r="P88" s="160"/>
      <c r="Q88" s="164"/>
    </row>
    <row r="89" spans="1:17" ht="41.25" customHeight="1" x14ac:dyDescent="0.25">
      <c r="A89" s="25" t="s">
        <v>456</v>
      </c>
      <c r="B89" s="245" t="s">
        <v>459</v>
      </c>
      <c r="C89" s="246"/>
      <c r="D89" s="67">
        <f>D84-D88</f>
        <v>0</v>
      </c>
      <c r="E89" s="58"/>
      <c r="F89" s="51"/>
      <c r="G89" s="51"/>
      <c r="H89" s="52"/>
      <c r="I89" s="66">
        <f>I85-I88</f>
        <v>0</v>
      </c>
      <c r="J89" s="212"/>
      <c r="K89" s="204"/>
      <c r="L89" s="160"/>
      <c r="M89" s="160"/>
      <c r="N89" s="160"/>
      <c r="O89" s="160"/>
      <c r="P89" s="160"/>
      <c r="Q89" s="164"/>
    </row>
    <row r="90" spans="1:17" s="16" customFormat="1" ht="44.25" hidden="1" customHeight="1" x14ac:dyDescent="0.2">
      <c r="A90" s="68"/>
      <c r="B90" s="69"/>
      <c r="C90" s="32"/>
      <c r="D90" s="33"/>
      <c r="E90" s="34"/>
      <c r="F90" s="34"/>
      <c r="G90" s="34"/>
      <c r="H90" s="34"/>
      <c r="I90" s="34"/>
      <c r="J90" s="157"/>
      <c r="K90" s="157"/>
      <c r="L90" s="167"/>
      <c r="M90" s="167"/>
      <c r="N90" s="167"/>
      <c r="O90" s="167"/>
      <c r="P90" s="167"/>
      <c r="Q90" s="168"/>
    </row>
    <row r="91" spans="1:17" x14ac:dyDescent="0.25">
      <c r="L91" s="169"/>
      <c r="M91" s="169"/>
      <c r="N91" s="169"/>
      <c r="O91" s="169"/>
      <c r="P91" s="169"/>
      <c r="Q91" s="164"/>
    </row>
  </sheetData>
  <sheetProtection formatCells="0" insertRows="0"/>
  <mergeCells count="34">
    <mergeCell ref="Q2:V2"/>
    <mergeCell ref="B83:C83"/>
    <mergeCell ref="D64:D66"/>
    <mergeCell ref="I64:I66"/>
    <mergeCell ref="B66:C66"/>
    <mergeCell ref="E2:P2"/>
    <mergeCell ref="A62:D62"/>
    <mergeCell ref="E62:I62"/>
    <mergeCell ref="B2:D2"/>
    <mergeCell ref="B64:C64"/>
    <mergeCell ref="B65:C65"/>
    <mergeCell ref="B67:C67"/>
    <mergeCell ref="E5:H5"/>
    <mergeCell ref="B89:C89"/>
    <mergeCell ref="B85:C85"/>
    <mergeCell ref="B70:C70"/>
    <mergeCell ref="B71:C71"/>
    <mergeCell ref="A79:H79"/>
    <mergeCell ref="B87:C87"/>
    <mergeCell ref="B88:C88"/>
    <mergeCell ref="B82:C82"/>
    <mergeCell ref="A78:H78"/>
    <mergeCell ref="B74:C74"/>
    <mergeCell ref="B76:C76"/>
    <mergeCell ref="B77:C77"/>
    <mergeCell ref="B73:C73"/>
    <mergeCell ref="A75:H75"/>
    <mergeCell ref="B72:C72"/>
    <mergeCell ref="B69:C69"/>
    <mergeCell ref="A61:I61"/>
    <mergeCell ref="A64:A66"/>
    <mergeCell ref="C6:D6"/>
    <mergeCell ref="B84:C84"/>
    <mergeCell ref="B68:C68"/>
  </mergeCells>
  <conditionalFormatting sqref="I85">
    <cfRule type="cellIs" dxfId="6" priority="16" operator="lessThan">
      <formula>$I$82</formula>
    </cfRule>
  </conditionalFormatting>
  <conditionalFormatting sqref="L86:P86">
    <cfRule type="cellIs" dxfId="5" priority="11" operator="greaterThan">
      <formula>100000*$I$64</formula>
    </cfRule>
  </conditionalFormatting>
  <conditionalFormatting sqref="D86">
    <cfRule type="cellIs" dxfId="4" priority="5" operator="greaterThan">
      <formula>#REF!*$D$64</formula>
    </cfRule>
    <cfRule type="cellIs" dxfId="3" priority="3" operator="greaterThan">
      <formula>"250000*$D$64"</formula>
    </cfRule>
    <cfRule type="cellIs" dxfId="2" priority="2" operator="greaterThan">
      <formula>"250000*$D$64"</formula>
    </cfRule>
    <cfRule type="cellIs" dxfId="1" priority="1" operator="greaterThan">
      <formula>$C$86*$D$64</formula>
    </cfRule>
  </conditionalFormatting>
  <conditionalFormatting sqref="I86 K86">
    <cfRule type="cellIs" dxfId="0" priority="4" operator="greaterThan">
      <formula>#REF!*$I$64</formula>
    </cfRule>
  </conditionalFormatting>
  <hyperlinks>
    <hyperlink ref="B65" r:id="rId1" display="www.ecb.europa.eu/stats/policy_and_exchange_rates/euro_reference_exchange_rates/html/index.en.html" xr:uid="{00000000-0004-0000-0000-000000000000}"/>
    <hyperlink ref="B65:C65" r:id="rId2" display="Tečajna lista - ECB" xr:uid="{00000000-0004-0000-0000-000001000000}"/>
  </hyperlinks>
  <pageMargins left="0.70866141732283472" right="0.70866141732283472" top="0.74803149606299213" bottom="0.74803149606299213" header="0.31496062992125984" footer="0.31496062992125984"/>
  <pageSetup scale="38" orientation="landscape" r:id="rId3"/>
  <rowBreaks count="2" manualBreakCount="2">
    <brk id="29" max="14" man="1"/>
    <brk id="79" max="14" man="1"/>
  </rowBreaks>
  <ignoredErrors>
    <ignoredError sqref="D52 D55 D58 I46 I55 I52 I49 P46 P49 P52 P55" formula="1"/>
    <ignoredError sqref="M50:M51 O44:P44 O31:P33 O36:P38 O56:P57 O53:P54 O50:P51 O47:P48 M31:M33 M40:M42 M53:M54 M47:M48 M56:M57 J53:K54 J50:K51 K31:K33 K36:K38 K40 J47:K48 J56:K57 K9 M9 O9:P9 K20 M20 O20:P20 M10:M18 O10:O18 P10:P18 K10:K18 K21:K29 M21:M29 O21:O29 P21:P29 M36:M38 O40:O42 P40:P42 K41:K42 K44:K45 M44 O45:P45" unlockedFormula="1"/>
  </ignoredErrors>
  <extLst>
    <ext xmlns:x14="http://schemas.microsoft.com/office/spreadsheetml/2009/9/main" uri="{CCE6A557-97BC-4b89-ADB6-D9C93CAAB3DF}">
      <x14:dataValidations xmlns:xm="http://schemas.microsoft.com/office/excel/2006/main" xWindow="881" yWindow="190" count="5">
        <x14:dataValidation type="list" allowBlank="1" showInputMessage="1" showErrorMessage="1" xr:uid="{00000000-0002-0000-0000-000000000000}">
          <x14:formula1>
            <xm:f>LPT!#REF!</xm:f>
          </x14:formula1>
          <xm:sqref>B34</xm:sqref>
        </x14:dataValidation>
        <x14:dataValidation type="list" allowBlank="1" showInputMessage="1" showErrorMessage="1" xr:uid="{00000000-0002-0000-0000-000001000000}">
          <x14:formula1>
            <xm:f>LPT!$B$141:$B$159</xm:f>
          </x14:formula1>
          <xm:sqref>B36:B38</xm:sqref>
        </x14:dataValidation>
        <x14:dataValidation type="list" allowBlank="1" showInputMessage="1" showErrorMessage="1" xr:uid="{00000000-0002-0000-0000-000002000000}">
          <x14:formula1>
            <xm:f>LPT!$B$134:$B$139</xm:f>
          </x14:formula1>
          <xm:sqref>B31:B33</xm:sqref>
        </x14:dataValidation>
        <x14:dataValidation type="list" allowBlank="1" showInputMessage="1" showErrorMessage="1" xr:uid="{00000000-0002-0000-0000-000003000000}">
          <x14:formula1>
            <xm:f>LPT!$B$161:$B$173</xm:f>
          </x14:formula1>
          <xm:sqref>B40:B42</xm:sqref>
        </x14:dataValidation>
        <x14:dataValidation type="list" allowBlank="1" showInputMessage="1" showErrorMessage="1" xr:uid="{00000000-0002-0000-0000-000004000000}">
          <x14:formula1>
            <xm:f>Sheet1!$B$4:$B$10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10"/>
  <sheetViews>
    <sheetView workbookViewId="0">
      <selection activeCell="B11" sqref="B11"/>
    </sheetView>
  </sheetViews>
  <sheetFormatPr defaultRowHeight="15" x14ac:dyDescent="0.25"/>
  <cols>
    <col min="2" max="2" width="56.140625" customWidth="1"/>
  </cols>
  <sheetData>
    <row r="4" spans="2:2" x14ac:dyDescent="0.25">
      <c r="B4" t="s">
        <v>440</v>
      </c>
    </row>
    <row r="5" spans="2:2" x14ac:dyDescent="0.25">
      <c r="B5" t="s">
        <v>441</v>
      </c>
    </row>
    <row r="6" spans="2:2" x14ac:dyDescent="0.25">
      <c r="B6" t="s">
        <v>442</v>
      </c>
    </row>
    <row r="7" spans="2:2" x14ac:dyDescent="0.25">
      <c r="B7" t="s">
        <v>443</v>
      </c>
    </row>
    <row r="8" spans="2:2" x14ac:dyDescent="0.25">
      <c r="B8" t="s">
        <v>444</v>
      </c>
    </row>
    <row r="9" spans="2:2" x14ac:dyDescent="0.25">
      <c r="B9" t="s">
        <v>445</v>
      </c>
    </row>
    <row r="10" spans="2:2" x14ac:dyDescent="0.25">
      <c r="B10" t="s">
        <v>446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27"/>
  <sheetViews>
    <sheetView showGridLines="0" topLeftCell="A2" zoomScale="95" zoomScaleNormal="95" workbookViewId="0">
      <selection activeCell="C31" sqref="C30:C31"/>
    </sheetView>
  </sheetViews>
  <sheetFormatPr defaultColWidth="9.140625" defaultRowHeight="12.75" x14ac:dyDescent="0.2"/>
  <cols>
    <col min="1" max="6" width="13.140625" style="76" customWidth="1"/>
    <col min="7" max="7" width="14.85546875" style="76" customWidth="1"/>
    <col min="8" max="21" width="9.140625" style="76"/>
    <col min="22" max="22" width="9.140625" style="76" customWidth="1"/>
    <col min="23" max="16384" width="9.140625" style="76"/>
  </cols>
  <sheetData>
    <row r="1" spans="1:13" ht="32.25" customHeight="1" x14ac:dyDescent="0.3">
      <c r="A1" s="291" t="s">
        <v>59</v>
      </c>
      <c r="B1" s="291"/>
      <c r="C1" s="291"/>
      <c r="D1" s="291"/>
      <c r="E1" s="291"/>
      <c r="F1" s="291"/>
      <c r="G1" s="291"/>
      <c r="H1" s="291"/>
      <c r="I1" s="291"/>
      <c r="J1" s="291"/>
      <c r="K1" s="291"/>
      <c r="M1" s="106" t="s">
        <v>57</v>
      </c>
    </row>
    <row r="2" spans="1:13" ht="20.100000000000001" customHeight="1" x14ac:dyDescent="0.3">
      <c r="A2" s="289" t="s">
        <v>63</v>
      </c>
      <c r="B2" s="290"/>
      <c r="C2" s="290"/>
      <c r="D2" s="290"/>
      <c r="E2" s="290"/>
      <c r="F2" s="290"/>
      <c r="G2" s="290"/>
      <c r="H2" s="290"/>
      <c r="I2" s="290"/>
      <c r="J2" s="290"/>
      <c r="K2" s="290"/>
      <c r="M2" s="105"/>
    </row>
    <row r="3" spans="1:13" ht="18.75" customHeight="1" thickBot="1" x14ac:dyDescent="0.35">
      <c r="A3" s="107"/>
      <c r="B3" s="292" t="s">
        <v>46</v>
      </c>
      <c r="C3" s="292"/>
      <c r="D3" s="103"/>
      <c r="E3" s="103"/>
      <c r="F3" s="103"/>
      <c r="G3" s="103"/>
      <c r="H3" s="103"/>
      <c r="I3" s="103"/>
      <c r="J3" s="103"/>
      <c r="K3" s="104"/>
      <c r="M3" s="105"/>
    </row>
    <row r="4" spans="1:13" ht="14.1" customHeight="1" thickBot="1" x14ac:dyDescent="0.3">
      <c r="A4" s="108"/>
      <c r="B4" s="293"/>
      <c r="C4" s="293"/>
      <c r="D4" s="77"/>
      <c r="E4" s="93"/>
      <c r="F4" s="99" t="s">
        <v>47</v>
      </c>
      <c r="G4" s="92"/>
      <c r="H4" s="92"/>
      <c r="I4" s="92"/>
      <c r="J4" s="92"/>
      <c r="K4" s="94"/>
    </row>
    <row r="5" spans="1:13" ht="18.75" customHeight="1" thickBot="1" x14ac:dyDescent="0.3">
      <c r="A5" s="108"/>
      <c r="B5" s="293"/>
      <c r="C5" s="293"/>
      <c r="D5" s="78"/>
      <c r="E5" s="79"/>
      <c r="F5" s="79"/>
      <c r="G5" s="79"/>
      <c r="H5" s="79"/>
      <c r="I5" s="79"/>
      <c r="J5" s="79"/>
      <c r="K5" s="95"/>
    </row>
    <row r="6" spans="1:13" ht="14.1" customHeight="1" thickBot="1" x14ac:dyDescent="0.3">
      <c r="A6" s="108"/>
      <c r="B6" s="293"/>
      <c r="C6" s="293"/>
      <c r="D6" s="80"/>
      <c r="E6" s="81"/>
      <c r="F6" s="295" t="s">
        <v>48</v>
      </c>
      <c r="G6" s="295"/>
      <c r="H6" s="295"/>
      <c r="I6" s="295"/>
      <c r="J6" s="295"/>
      <c r="K6" s="96"/>
    </row>
    <row r="7" spans="1:13" ht="14.1" customHeight="1" thickBot="1" x14ac:dyDescent="0.3">
      <c r="A7" s="108"/>
      <c r="B7" s="293"/>
      <c r="C7" s="293"/>
      <c r="D7" s="82"/>
      <c r="E7" s="81"/>
      <c r="F7" s="295"/>
      <c r="G7" s="295"/>
      <c r="H7" s="295"/>
      <c r="I7" s="295"/>
      <c r="J7" s="295"/>
      <c r="K7" s="96"/>
    </row>
    <row r="8" spans="1:13" ht="14.1" customHeight="1" thickBot="1" x14ac:dyDescent="0.3">
      <c r="A8" s="108"/>
      <c r="B8" s="293"/>
      <c r="C8" s="293"/>
      <c r="D8" s="83"/>
      <c r="E8" s="84"/>
      <c r="F8" s="295"/>
      <c r="G8" s="295"/>
      <c r="H8" s="295"/>
      <c r="I8" s="295"/>
      <c r="J8" s="295"/>
      <c r="K8" s="96"/>
    </row>
    <row r="9" spans="1:13" ht="14.1" customHeight="1" thickBot="1" x14ac:dyDescent="0.3">
      <c r="A9" s="108"/>
      <c r="B9" s="293"/>
      <c r="C9" s="293"/>
      <c r="D9" s="85"/>
      <c r="E9" s="84"/>
      <c r="F9" s="295"/>
      <c r="G9" s="295"/>
      <c r="H9" s="295"/>
      <c r="I9" s="295"/>
      <c r="J9" s="295"/>
      <c r="K9" s="96"/>
    </row>
    <row r="10" spans="1:13" ht="14.1" customHeight="1" thickBot="1" x14ac:dyDescent="0.3">
      <c r="A10" s="108"/>
      <c r="B10" s="293"/>
      <c r="C10" s="293"/>
      <c r="D10" s="86"/>
      <c r="E10" s="84"/>
      <c r="F10" s="295"/>
      <c r="G10" s="295"/>
      <c r="H10" s="295"/>
      <c r="I10" s="295"/>
      <c r="J10" s="295"/>
      <c r="K10" s="96"/>
    </row>
    <row r="11" spans="1:13" ht="14.1" customHeight="1" thickBot="1" x14ac:dyDescent="0.3">
      <c r="A11" s="108"/>
      <c r="B11" s="293"/>
      <c r="C11" s="293"/>
      <c r="D11" s="87"/>
      <c r="E11" s="84"/>
      <c r="F11" s="295"/>
      <c r="G11" s="295"/>
      <c r="H11" s="295"/>
      <c r="I11" s="295"/>
      <c r="J11" s="295"/>
      <c r="K11" s="96"/>
    </row>
    <row r="12" spans="1:13" ht="14.1" customHeight="1" thickBot="1" x14ac:dyDescent="0.3">
      <c r="A12" s="108"/>
      <c r="B12" s="293"/>
      <c r="C12" s="293"/>
      <c r="D12" s="88"/>
      <c r="E12" s="84"/>
      <c r="F12" s="295"/>
      <c r="G12" s="295"/>
      <c r="H12" s="295"/>
      <c r="I12" s="295"/>
      <c r="J12" s="295"/>
      <c r="K12" s="96"/>
    </row>
    <row r="13" spans="1:13" ht="14.1" customHeight="1" thickBot="1" x14ac:dyDescent="0.3">
      <c r="A13" s="108"/>
      <c r="B13" s="293"/>
      <c r="C13" s="293"/>
      <c r="D13" s="89"/>
      <c r="E13" s="84"/>
      <c r="F13" s="295"/>
      <c r="G13" s="295"/>
      <c r="H13" s="295"/>
      <c r="I13" s="295"/>
      <c r="J13" s="295"/>
      <c r="K13" s="96"/>
    </row>
    <row r="14" spans="1:13" ht="14.1" customHeight="1" thickBot="1" x14ac:dyDescent="0.3">
      <c r="A14" s="108"/>
      <c r="B14" s="293"/>
      <c r="C14" s="293"/>
      <c r="D14" s="90"/>
      <c r="E14" s="84"/>
      <c r="F14" s="295"/>
      <c r="G14" s="295"/>
      <c r="H14" s="295"/>
      <c r="I14" s="295"/>
      <c r="J14" s="295"/>
      <c r="K14" s="96"/>
    </row>
    <row r="15" spans="1:13" ht="14.1" customHeight="1" thickBot="1" x14ac:dyDescent="0.3">
      <c r="A15" s="108"/>
      <c r="B15" s="293"/>
      <c r="C15" s="293"/>
      <c r="D15" s="91"/>
      <c r="E15" s="84"/>
      <c r="F15" s="295"/>
      <c r="G15" s="295"/>
      <c r="H15" s="295"/>
      <c r="I15" s="295"/>
      <c r="J15" s="295"/>
      <c r="K15" s="96"/>
    </row>
    <row r="16" spans="1:13" ht="15.75" x14ac:dyDescent="0.25">
      <c r="A16" s="109"/>
      <c r="B16" s="294"/>
      <c r="C16" s="294"/>
      <c r="D16" s="97"/>
      <c r="E16" s="97"/>
      <c r="F16" s="97"/>
      <c r="G16" s="97"/>
      <c r="H16" s="97"/>
      <c r="I16" s="97"/>
      <c r="J16" s="97"/>
      <c r="K16" s="98"/>
    </row>
    <row r="17" spans="1:20" ht="18.75" x14ac:dyDescent="0.2">
      <c r="A17" s="296" t="s">
        <v>72</v>
      </c>
      <c r="B17" s="296"/>
      <c r="C17" s="296"/>
      <c r="D17" s="296"/>
      <c r="E17" s="296"/>
      <c r="F17" s="296"/>
      <c r="G17" s="296"/>
      <c r="H17" s="296"/>
      <c r="I17" s="296"/>
      <c r="J17" s="296"/>
      <c r="K17" s="296"/>
    </row>
    <row r="18" spans="1:20" ht="20.100000000000001" customHeight="1" x14ac:dyDescent="0.3">
      <c r="A18" s="289" t="s">
        <v>54</v>
      </c>
      <c r="B18" s="290"/>
      <c r="C18" s="290"/>
      <c r="D18" s="290"/>
      <c r="E18" s="290"/>
      <c r="F18" s="290"/>
      <c r="G18" s="290"/>
      <c r="H18" s="290"/>
      <c r="I18" s="290"/>
      <c r="J18" s="290"/>
      <c r="K18" s="290"/>
      <c r="M18" s="106" t="s">
        <v>58</v>
      </c>
      <c r="T18" s="106" t="s">
        <v>60</v>
      </c>
    </row>
    <row r="19" spans="1:20" ht="20.100000000000001" customHeight="1" x14ac:dyDescent="0.2">
      <c r="A19" s="289" t="s">
        <v>64</v>
      </c>
      <c r="B19" s="290"/>
      <c r="C19" s="290"/>
      <c r="D19" s="290"/>
      <c r="E19" s="290"/>
      <c r="F19" s="290"/>
      <c r="G19" s="290"/>
      <c r="H19" s="290"/>
      <c r="I19" s="290"/>
      <c r="J19" s="290"/>
      <c r="K19" s="290"/>
    </row>
    <row r="20" spans="1:20" ht="20.100000000000001" customHeight="1" x14ac:dyDescent="0.3">
      <c r="A20" s="289" t="s">
        <v>52</v>
      </c>
      <c r="B20" s="290"/>
      <c r="C20" s="290"/>
      <c r="D20" s="290"/>
      <c r="E20" s="290"/>
      <c r="F20" s="290"/>
      <c r="G20" s="290"/>
      <c r="H20" s="290"/>
      <c r="I20" s="290"/>
      <c r="J20" s="290"/>
      <c r="K20" s="290"/>
      <c r="M20" s="105"/>
    </row>
    <row r="21" spans="1:20" ht="39.950000000000003" customHeight="1" x14ac:dyDescent="0.3">
      <c r="A21" s="303" t="s">
        <v>61</v>
      </c>
      <c r="B21" s="304"/>
      <c r="C21" s="304"/>
      <c r="D21" s="304"/>
      <c r="E21" s="304"/>
      <c r="F21" s="304"/>
      <c r="G21" s="304"/>
      <c r="H21" s="304"/>
      <c r="I21" s="304"/>
      <c r="J21" s="304"/>
      <c r="K21" s="304"/>
      <c r="M21" s="105"/>
    </row>
    <row r="22" spans="1:20" ht="39.950000000000003" customHeight="1" x14ac:dyDescent="0.2">
      <c r="A22" s="303" t="s">
        <v>53</v>
      </c>
      <c r="B22" s="304"/>
      <c r="C22" s="304"/>
      <c r="D22" s="304"/>
      <c r="E22" s="304"/>
      <c r="F22" s="304"/>
      <c r="G22" s="304"/>
      <c r="H22" s="304"/>
      <c r="I22" s="304"/>
      <c r="J22" s="304"/>
      <c r="K22" s="304"/>
    </row>
    <row r="23" spans="1:20" ht="18.75" x14ac:dyDescent="0.2">
      <c r="A23" s="300" t="s">
        <v>73</v>
      </c>
      <c r="B23" s="301"/>
      <c r="C23" s="301"/>
      <c r="D23" s="301"/>
      <c r="E23" s="301"/>
      <c r="F23" s="301"/>
      <c r="G23" s="301"/>
      <c r="H23" s="301"/>
      <c r="I23" s="301"/>
      <c r="J23" s="301"/>
      <c r="K23" s="302"/>
    </row>
    <row r="24" spans="1:20" ht="39.950000000000003" customHeight="1" x14ac:dyDescent="0.2">
      <c r="A24" s="297" t="s">
        <v>55</v>
      </c>
      <c r="B24" s="298"/>
      <c r="C24" s="298"/>
      <c r="D24" s="298"/>
      <c r="E24" s="298"/>
      <c r="F24" s="298"/>
      <c r="G24" s="298"/>
      <c r="H24" s="298"/>
      <c r="I24" s="298"/>
      <c r="J24" s="298"/>
      <c r="K24" s="299"/>
    </row>
    <row r="25" spans="1:20" ht="60" customHeight="1" x14ac:dyDescent="0.2">
      <c r="A25" s="297" t="s">
        <v>56</v>
      </c>
      <c r="B25" s="298"/>
      <c r="C25" s="298"/>
      <c r="D25" s="298"/>
      <c r="E25" s="298"/>
      <c r="F25" s="298"/>
      <c r="G25" s="298"/>
      <c r="H25" s="298"/>
      <c r="I25" s="298"/>
      <c r="J25" s="298"/>
      <c r="K25" s="299"/>
    </row>
    <row r="26" spans="1:20" ht="18.75" x14ac:dyDescent="0.2">
      <c r="A26" s="300" t="s">
        <v>74</v>
      </c>
      <c r="B26" s="301"/>
      <c r="C26" s="301"/>
      <c r="D26" s="301"/>
      <c r="E26" s="301"/>
      <c r="F26" s="301"/>
      <c r="G26" s="301"/>
      <c r="H26" s="301"/>
      <c r="I26" s="301"/>
      <c r="J26" s="301"/>
      <c r="K26" s="302"/>
    </row>
    <row r="27" spans="1:20" ht="20.100000000000001" customHeight="1" x14ac:dyDescent="0.2">
      <c r="A27" s="297" t="s">
        <v>67</v>
      </c>
      <c r="B27" s="298"/>
      <c r="C27" s="298"/>
      <c r="D27" s="298"/>
      <c r="E27" s="298"/>
      <c r="F27" s="298"/>
      <c r="G27" s="298"/>
      <c r="H27" s="298"/>
      <c r="I27" s="298"/>
      <c r="J27" s="298"/>
      <c r="K27" s="299"/>
    </row>
  </sheetData>
  <mergeCells count="15">
    <mergeCell ref="A25:K25"/>
    <mergeCell ref="A26:K26"/>
    <mergeCell ref="A27:K27"/>
    <mergeCell ref="A19:K19"/>
    <mergeCell ref="A20:K20"/>
    <mergeCell ref="A21:K21"/>
    <mergeCell ref="A22:K22"/>
    <mergeCell ref="A23:K23"/>
    <mergeCell ref="A24:K24"/>
    <mergeCell ref="A18:K18"/>
    <mergeCell ref="A1:K1"/>
    <mergeCell ref="A2:K2"/>
    <mergeCell ref="B3:C16"/>
    <mergeCell ref="F6:J15"/>
    <mergeCell ref="A17:K17"/>
  </mergeCells>
  <pageMargins left="0.75" right="0.75" top="1" bottom="1" header="0.5" footer="0.5"/>
  <pageSetup paperSize="9" scale="79" orientation="landscape" r:id="rId1"/>
  <headerFooter alignWithMargins="0"/>
  <colBreaks count="1" manualBreakCount="1">
    <brk id="11"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2"/>
  <sheetViews>
    <sheetView topLeftCell="A161" zoomScale="160" zoomScaleNormal="160" workbookViewId="0">
      <selection activeCell="B168" sqref="B168"/>
    </sheetView>
  </sheetViews>
  <sheetFormatPr defaultColWidth="9.140625" defaultRowHeight="11.25" x14ac:dyDescent="0.2"/>
  <cols>
    <col min="1" max="1" width="9.140625" style="110"/>
    <col min="2" max="2" width="140.42578125" style="110" customWidth="1"/>
    <col min="3" max="3" width="0" style="110" hidden="1" customWidth="1"/>
    <col min="4" max="4" width="9.140625" style="110" customWidth="1"/>
    <col min="5" max="16384" width="9.140625" style="110"/>
  </cols>
  <sheetData>
    <row r="1" spans="1:3" ht="12.75" x14ac:dyDescent="0.2">
      <c r="A1" s="311" t="s">
        <v>76</v>
      </c>
      <c r="B1" s="312"/>
      <c r="C1" s="313"/>
    </row>
    <row r="2" spans="1:3" ht="13.5" thickBot="1" x14ac:dyDescent="0.25">
      <c r="A2" s="314" t="s">
        <v>195</v>
      </c>
      <c r="B2" s="315"/>
      <c r="C2" s="316"/>
    </row>
    <row r="3" spans="1:3" ht="13.5" thickBot="1" x14ac:dyDescent="0.25">
      <c r="A3" s="317" t="s">
        <v>196</v>
      </c>
      <c r="B3" s="318"/>
      <c r="C3" s="319"/>
    </row>
    <row r="4" spans="1:3" ht="26.25" thickBot="1" x14ac:dyDescent="0.3">
      <c r="A4" s="136" t="s">
        <v>30</v>
      </c>
      <c r="B4" s="133" t="s">
        <v>77</v>
      </c>
      <c r="C4"/>
    </row>
    <row r="5" spans="1:3" ht="13.5" thickBot="1" x14ac:dyDescent="0.25">
      <c r="A5" s="307" t="s">
        <v>197</v>
      </c>
      <c r="B5" s="320"/>
      <c r="C5" s="308"/>
    </row>
    <row r="6" spans="1:3" ht="13.5" thickBot="1" x14ac:dyDescent="0.25">
      <c r="A6" s="136" t="s">
        <v>198</v>
      </c>
      <c r="B6" s="321" t="s">
        <v>199</v>
      </c>
      <c r="C6" s="322"/>
    </row>
    <row r="7" spans="1:3" ht="13.5" thickBot="1" x14ac:dyDescent="0.25">
      <c r="A7" s="136" t="s">
        <v>200</v>
      </c>
      <c r="B7" s="321" t="s">
        <v>201</v>
      </c>
      <c r="C7" s="322"/>
    </row>
    <row r="8" spans="1:3" ht="77.25" thickBot="1" x14ac:dyDescent="0.3">
      <c r="A8" s="137" t="s">
        <v>193</v>
      </c>
      <c r="B8" s="132" t="s">
        <v>194</v>
      </c>
      <c r="C8"/>
    </row>
    <row r="9" spans="1:3" ht="77.25" thickBot="1" x14ac:dyDescent="0.3">
      <c r="A9" s="137" t="s">
        <v>202</v>
      </c>
      <c r="B9" s="122" t="s">
        <v>203</v>
      </c>
      <c r="C9"/>
    </row>
    <row r="10" spans="1:3" ht="77.25" thickBot="1" x14ac:dyDescent="0.3">
      <c r="A10" s="137" t="s">
        <v>204</v>
      </c>
      <c r="B10" s="122" t="s">
        <v>205</v>
      </c>
      <c r="C10"/>
    </row>
    <row r="11" spans="1:3" ht="64.5" thickBot="1" x14ac:dyDescent="0.3">
      <c r="A11" s="137" t="s">
        <v>206</v>
      </c>
      <c r="B11" s="122" t="s">
        <v>207</v>
      </c>
      <c r="C11"/>
    </row>
    <row r="12" spans="1:3" ht="51.75" thickBot="1" x14ac:dyDescent="0.3">
      <c r="A12" s="137" t="s">
        <v>208</v>
      </c>
      <c r="B12" s="132" t="s">
        <v>209</v>
      </c>
      <c r="C12"/>
    </row>
    <row r="13" spans="1:3" ht="64.5" thickBot="1" x14ac:dyDescent="0.3">
      <c r="A13" s="137" t="s">
        <v>210</v>
      </c>
      <c r="B13" s="132" t="s">
        <v>78</v>
      </c>
      <c r="C13"/>
    </row>
    <row r="14" spans="1:3" ht="77.25" thickBot="1" x14ac:dyDescent="0.3">
      <c r="A14" s="137" t="s">
        <v>211</v>
      </c>
      <c r="B14" s="132" t="s">
        <v>212</v>
      </c>
      <c r="C14"/>
    </row>
    <row r="15" spans="1:3" ht="51.75" thickBot="1" x14ac:dyDescent="0.3">
      <c r="A15" s="137" t="s">
        <v>213</v>
      </c>
      <c r="B15" s="132" t="s">
        <v>214</v>
      </c>
      <c r="C15"/>
    </row>
    <row r="16" spans="1:3" ht="64.5" thickBot="1" x14ac:dyDescent="0.3">
      <c r="A16" s="137" t="s">
        <v>215</v>
      </c>
      <c r="B16" s="134" t="s">
        <v>412</v>
      </c>
      <c r="C16"/>
    </row>
    <row r="17" spans="1:3" ht="15.75" thickBot="1" x14ac:dyDescent="0.3">
      <c r="A17" s="137" t="s">
        <v>216</v>
      </c>
      <c r="B17" s="132" t="s">
        <v>79</v>
      </c>
      <c r="C17"/>
    </row>
    <row r="18" spans="1:3" ht="15.75" thickBot="1" x14ac:dyDescent="0.3">
      <c r="A18" s="137" t="s">
        <v>217</v>
      </c>
      <c r="B18" s="132" t="s">
        <v>218</v>
      </c>
      <c r="C18"/>
    </row>
    <row r="19" spans="1:3" ht="13.5" thickBot="1" x14ac:dyDescent="0.25">
      <c r="A19" s="136" t="s">
        <v>219</v>
      </c>
      <c r="B19" s="309" t="s">
        <v>80</v>
      </c>
      <c r="C19" s="310"/>
    </row>
    <row r="20" spans="1:3" ht="15.75" thickBot="1" x14ac:dyDescent="0.3">
      <c r="A20" s="137" t="s">
        <v>220</v>
      </c>
      <c r="B20" s="132" t="s">
        <v>81</v>
      </c>
      <c r="C20"/>
    </row>
    <row r="21" spans="1:3" ht="15.75" thickBot="1" x14ac:dyDescent="0.3">
      <c r="A21" s="137" t="s">
        <v>221</v>
      </c>
      <c r="B21" s="132" t="s">
        <v>82</v>
      </c>
      <c r="C21"/>
    </row>
    <row r="22" spans="1:3" ht="39" thickBot="1" x14ac:dyDescent="0.3">
      <c r="A22" s="137" t="s">
        <v>222</v>
      </c>
      <c r="B22" s="132" t="s">
        <v>83</v>
      </c>
      <c r="C22"/>
    </row>
    <row r="23" spans="1:3" ht="15.75" thickBot="1" x14ac:dyDescent="0.3">
      <c r="A23" s="137" t="s">
        <v>223</v>
      </c>
      <c r="B23" s="132" t="s">
        <v>84</v>
      </c>
      <c r="C23"/>
    </row>
    <row r="24" spans="1:3" ht="15.75" thickBot="1" x14ac:dyDescent="0.3">
      <c r="A24" s="137" t="s">
        <v>224</v>
      </c>
      <c r="B24" s="132" t="s">
        <v>85</v>
      </c>
      <c r="C24"/>
    </row>
    <row r="25" spans="1:3" ht="15.75" thickBot="1" x14ac:dyDescent="0.3">
      <c r="A25" s="137" t="s">
        <v>225</v>
      </c>
      <c r="B25" s="132" t="s">
        <v>86</v>
      </c>
      <c r="C25"/>
    </row>
    <row r="26" spans="1:3" ht="15.75" thickBot="1" x14ac:dyDescent="0.3">
      <c r="A26" s="137" t="s">
        <v>226</v>
      </c>
      <c r="B26" s="132" t="s">
        <v>87</v>
      </c>
      <c r="C26"/>
    </row>
    <row r="27" spans="1:3" ht="15.75" thickBot="1" x14ac:dyDescent="0.3">
      <c r="A27" s="137" t="s">
        <v>227</v>
      </c>
      <c r="B27" s="132" t="s">
        <v>88</v>
      </c>
      <c r="C27"/>
    </row>
    <row r="28" spans="1:3" ht="15.75" thickBot="1" x14ac:dyDescent="0.3">
      <c r="A28" s="137" t="s">
        <v>228</v>
      </c>
      <c r="B28" s="132" t="s">
        <v>229</v>
      </c>
      <c r="C28"/>
    </row>
    <row r="29" spans="1:3" ht="15.75" thickBot="1" x14ac:dyDescent="0.3">
      <c r="A29" s="137" t="s">
        <v>230</v>
      </c>
      <c r="B29" s="132" t="s">
        <v>89</v>
      </c>
      <c r="C29"/>
    </row>
    <row r="30" spans="1:3" ht="15.75" thickBot="1" x14ac:dyDescent="0.3">
      <c r="A30" s="137" t="s">
        <v>231</v>
      </c>
      <c r="B30" s="132" t="s">
        <v>90</v>
      </c>
      <c r="C30"/>
    </row>
    <row r="31" spans="1:3" ht="15.75" thickBot="1" x14ac:dyDescent="0.3">
      <c r="A31" s="137" t="s">
        <v>232</v>
      </c>
      <c r="B31" s="132" t="s">
        <v>91</v>
      </c>
      <c r="C31"/>
    </row>
    <row r="32" spans="1:3" ht="15.75" thickBot="1" x14ac:dyDescent="0.3">
      <c r="A32" s="137" t="s">
        <v>233</v>
      </c>
      <c r="B32" s="132" t="s">
        <v>92</v>
      </c>
      <c r="C32"/>
    </row>
    <row r="33" spans="1:3" ht="15.75" thickBot="1" x14ac:dyDescent="0.3">
      <c r="A33" s="137" t="s">
        <v>234</v>
      </c>
      <c r="B33" s="132" t="s">
        <v>93</v>
      </c>
      <c r="C33"/>
    </row>
    <row r="34" spans="1:3" ht="15.75" thickBot="1" x14ac:dyDescent="0.3">
      <c r="A34" s="137" t="s">
        <v>235</v>
      </c>
      <c r="B34" s="132" t="s">
        <v>94</v>
      </c>
      <c r="C34"/>
    </row>
    <row r="35" spans="1:3" ht="15.75" thickBot="1" x14ac:dyDescent="0.3">
      <c r="A35" s="137" t="s">
        <v>236</v>
      </c>
      <c r="B35" s="132" t="s">
        <v>95</v>
      </c>
      <c r="C35"/>
    </row>
    <row r="36" spans="1:3" ht="15.75" thickBot="1" x14ac:dyDescent="0.3">
      <c r="A36" s="137" t="s">
        <v>237</v>
      </c>
      <c r="B36" s="132" t="s">
        <v>96</v>
      </c>
      <c r="C36"/>
    </row>
    <row r="37" spans="1:3" ht="15.75" thickBot="1" x14ac:dyDescent="0.3">
      <c r="A37" s="137" t="s">
        <v>238</v>
      </c>
      <c r="B37" s="132" t="s">
        <v>97</v>
      </c>
      <c r="C37"/>
    </row>
    <row r="38" spans="1:3" ht="15.75" thickBot="1" x14ac:dyDescent="0.3">
      <c r="A38" s="137" t="s">
        <v>239</v>
      </c>
      <c r="B38" s="132" t="s">
        <v>98</v>
      </c>
      <c r="C38"/>
    </row>
    <row r="39" spans="1:3" ht="15.75" thickBot="1" x14ac:dyDescent="0.3">
      <c r="A39" s="137" t="s">
        <v>240</v>
      </c>
      <c r="B39" s="132" t="s">
        <v>241</v>
      </c>
      <c r="C39"/>
    </row>
    <row r="40" spans="1:3" ht="15.75" thickBot="1" x14ac:dyDescent="0.3">
      <c r="A40" s="137" t="s">
        <v>242</v>
      </c>
      <c r="B40" s="132" t="s">
        <v>99</v>
      </c>
      <c r="C40"/>
    </row>
    <row r="41" spans="1:3" ht="15.75" thickBot="1" x14ac:dyDescent="0.3">
      <c r="A41" s="137" t="s">
        <v>243</v>
      </c>
      <c r="B41" s="132" t="s">
        <v>100</v>
      </c>
      <c r="C41"/>
    </row>
    <row r="42" spans="1:3" ht="15.75" thickBot="1" x14ac:dyDescent="0.3">
      <c r="A42" s="137" t="s">
        <v>244</v>
      </c>
      <c r="B42" s="132" t="s">
        <v>101</v>
      </c>
      <c r="C42"/>
    </row>
    <row r="43" spans="1:3" ht="15.75" thickBot="1" x14ac:dyDescent="0.3">
      <c r="A43" s="137" t="s">
        <v>245</v>
      </c>
      <c r="B43" s="132" t="s">
        <v>102</v>
      </c>
      <c r="C43"/>
    </row>
    <row r="44" spans="1:3" ht="15.75" thickBot="1" x14ac:dyDescent="0.3">
      <c r="A44" s="137" t="s">
        <v>246</v>
      </c>
      <c r="B44" s="132" t="s">
        <v>247</v>
      </c>
      <c r="C44"/>
    </row>
    <row r="45" spans="1:3" ht="15.75" thickBot="1" x14ac:dyDescent="0.3">
      <c r="A45" s="137" t="s">
        <v>248</v>
      </c>
      <c r="B45" s="132" t="s">
        <v>103</v>
      </c>
      <c r="C45"/>
    </row>
    <row r="46" spans="1:3" ht="15.75" thickBot="1" x14ac:dyDescent="0.3">
      <c r="A46" s="137" t="s">
        <v>249</v>
      </c>
      <c r="B46" s="132" t="s">
        <v>104</v>
      </c>
      <c r="C46"/>
    </row>
    <row r="47" spans="1:3" ht="15.75" thickBot="1" x14ac:dyDescent="0.3">
      <c r="A47" s="137" t="s">
        <v>250</v>
      </c>
      <c r="B47" s="132" t="s">
        <v>105</v>
      </c>
      <c r="C47"/>
    </row>
    <row r="48" spans="1:3" ht="15.75" thickBot="1" x14ac:dyDescent="0.3">
      <c r="A48" s="137" t="s">
        <v>251</v>
      </c>
      <c r="B48" s="132" t="s">
        <v>106</v>
      </c>
      <c r="C48"/>
    </row>
    <row r="49" spans="1:3" ht="15.75" thickBot="1" x14ac:dyDescent="0.3">
      <c r="A49" s="137" t="s">
        <v>252</v>
      </c>
      <c r="B49" s="132" t="s">
        <v>107</v>
      </c>
      <c r="C49"/>
    </row>
    <row r="50" spans="1:3" ht="15.75" thickBot="1" x14ac:dyDescent="0.3">
      <c r="A50" s="137" t="s">
        <v>253</v>
      </c>
      <c r="B50" s="132" t="s">
        <v>108</v>
      </c>
      <c r="C50"/>
    </row>
    <row r="51" spans="1:3" ht="15.75" thickBot="1" x14ac:dyDescent="0.3">
      <c r="A51" s="137" t="s">
        <v>254</v>
      </c>
      <c r="B51" s="132" t="s">
        <v>109</v>
      </c>
      <c r="C51"/>
    </row>
    <row r="52" spans="1:3" ht="15.75" thickBot="1" x14ac:dyDescent="0.3">
      <c r="A52" s="137" t="s">
        <v>255</v>
      </c>
      <c r="B52" s="132" t="s">
        <v>110</v>
      </c>
      <c r="C52"/>
    </row>
    <row r="53" spans="1:3" ht="15.75" thickBot="1" x14ac:dyDescent="0.3">
      <c r="A53" s="137" t="s">
        <v>256</v>
      </c>
      <c r="B53" s="132" t="s">
        <v>111</v>
      </c>
      <c r="C53"/>
    </row>
    <row r="54" spans="1:3" ht="15.75" thickBot="1" x14ac:dyDescent="0.3">
      <c r="A54" s="137" t="s">
        <v>257</v>
      </c>
      <c r="B54" s="132" t="s">
        <v>112</v>
      </c>
      <c r="C54"/>
    </row>
    <row r="55" spans="1:3" ht="15.75" thickBot="1" x14ac:dyDescent="0.3">
      <c r="A55" s="137" t="s">
        <v>258</v>
      </c>
      <c r="B55" s="132" t="s">
        <v>113</v>
      </c>
      <c r="C55"/>
    </row>
    <row r="56" spans="1:3" ht="15.75" thickBot="1" x14ac:dyDescent="0.3">
      <c r="A56" s="137" t="s">
        <v>259</v>
      </c>
      <c r="B56" s="132" t="s">
        <v>114</v>
      </c>
      <c r="C56"/>
    </row>
    <row r="57" spans="1:3" ht="15.75" thickBot="1" x14ac:dyDescent="0.3">
      <c r="A57" s="137" t="s">
        <v>260</v>
      </c>
      <c r="B57" s="132" t="s">
        <v>115</v>
      </c>
      <c r="C57"/>
    </row>
    <row r="58" spans="1:3" ht="15.75" thickBot="1" x14ac:dyDescent="0.3">
      <c r="A58" s="137" t="s">
        <v>261</v>
      </c>
      <c r="B58" s="132" t="s">
        <v>116</v>
      </c>
      <c r="C58"/>
    </row>
    <row r="59" spans="1:3" ht="15.75" thickBot="1" x14ac:dyDescent="0.3">
      <c r="A59" s="137" t="s">
        <v>262</v>
      </c>
      <c r="B59" s="132" t="s">
        <v>117</v>
      </c>
      <c r="C59"/>
    </row>
    <row r="60" spans="1:3" ht="15.75" thickBot="1" x14ac:dyDescent="0.3">
      <c r="A60" s="137" t="s">
        <v>263</v>
      </c>
      <c r="B60" s="132" t="s">
        <v>118</v>
      </c>
      <c r="C60"/>
    </row>
    <row r="61" spans="1:3" ht="15.75" thickBot="1" x14ac:dyDescent="0.3">
      <c r="A61" s="137" t="s">
        <v>264</v>
      </c>
      <c r="B61" s="132" t="s">
        <v>119</v>
      </c>
      <c r="C61"/>
    </row>
    <row r="62" spans="1:3" ht="15.75" thickBot="1" x14ac:dyDescent="0.3">
      <c r="A62" s="137" t="s">
        <v>265</v>
      </c>
      <c r="B62" s="132" t="s">
        <v>120</v>
      </c>
      <c r="C62"/>
    </row>
    <row r="63" spans="1:3" ht="15.75" thickBot="1" x14ac:dyDescent="0.3">
      <c r="A63" s="137" t="s">
        <v>266</v>
      </c>
      <c r="B63" s="132" t="s">
        <v>121</v>
      </c>
      <c r="C63"/>
    </row>
    <row r="64" spans="1:3" ht="15.75" thickBot="1" x14ac:dyDescent="0.3">
      <c r="A64" s="137" t="s">
        <v>267</v>
      </c>
      <c r="B64" s="132" t="s">
        <v>122</v>
      </c>
      <c r="C64"/>
    </row>
    <row r="65" spans="1:3" ht="15.75" thickBot="1" x14ac:dyDescent="0.3">
      <c r="A65" s="137" t="s">
        <v>268</v>
      </c>
      <c r="B65" s="132" t="s">
        <v>123</v>
      </c>
      <c r="C65"/>
    </row>
    <row r="66" spans="1:3" ht="15.75" thickBot="1" x14ac:dyDescent="0.3">
      <c r="A66" s="137" t="s">
        <v>269</v>
      </c>
      <c r="B66" s="132" t="s">
        <v>124</v>
      </c>
      <c r="C66"/>
    </row>
    <row r="67" spans="1:3" ht="15.75" thickBot="1" x14ac:dyDescent="0.3">
      <c r="A67" s="137" t="s">
        <v>270</v>
      </c>
      <c r="B67" s="132" t="s">
        <v>125</v>
      </c>
      <c r="C67"/>
    </row>
    <row r="68" spans="1:3" ht="15.75" thickBot="1" x14ac:dyDescent="0.3">
      <c r="A68" s="137" t="s">
        <v>271</v>
      </c>
      <c r="B68" s="132" t="s">
        <v>126</v>
      </c>
      <c r="C68"/>
    </row>
    <row r="69" spans="1:3" ht="15.75" thickBot="1" x14ac:dyDescent="0.3">
      <c r="A69" s="137" t="s">
        <v>272</v>
      </c>
      <c r="B69" s="132" t="s">
        <v>127</v>
      </c>
      <c r="C69"/>
    </row>
    <row r="70" spans="1:3" ht="15.75" thickBot="1" x14ac:dyDescent="0.3">
      <c r="A70" s="137" t="s">
        <v>273</v>
      </c>
      <c r="B70" s="132" t="s">
        <v>128</v>
      </c>
      <c r="C70"/>
    </row>
    <row r="71" spans="1:3" ht="15.75" thickBot="1" x14ac:dyDescent="0.3">
      <c r="A71" s="137" t="s">
        <v>274</v>
      </c>
      <c r="B71" s="132" t="s">
        <v>129</v>
      </c>
      <c r="C71"/>
    </row>
    <row r="72" spans="1:3" ht="15.75" thickBot="1" x14ac:dyDescent="0.3">
      <c r="A72" s="137" t="s">
        <v>275</v>
      </c>
      <c r="B72" s="132" t="s">
        <v>130</v>
      </c>
      <c r="C72"/>
    </row>
    <row r="73" spans="1:3" ht="15.75" thickBot="1" x14ac:dyDescent="0.3">
      <c r="A73" s="137" t="s">
        <v>276</v>
      </c>
      <c r="B73" s="132" t="s">
        <v>277</v>
      </c>
      <c r="C73"/>
    </row>
    <row r="74" spans="1:3" ht="13.5" thickBot="1" x14ac:dyDescent="0.25">
      <c r="A74" s="136" t="s">
        <v>278</v>
      </c>
      <c r="B74" s="309" t="s">
        <v>279</v>
      </c>
      <c r="C74" s="310"/>
    </row>
    <row r="75" spans="1:3" ht="13.5" thickBot="1" x14ac:dyDescent="0.25">
      <c r="A75" s="136" t="s">
        <v>280</v>
      </c>
      <c r="B75" s="305" t="s">
        <v>281</v>
      </c>
      <c r="C75" s="306"/>
    </row>
    <row r="76" spans="1:3" ht="39" thickBot="1" x14ac:dyDescent="0.3">
      <c r="A76" s="137" t="s">
        <v>282</v>
      </c>
      <c r="B76" s="132" t="s">
        <v>131</v>
      </c>
      <c r="C76"/>
    </row>
    <row r="77" spans="1:3" ht="15.75" thickBot="1" x14ac:dyDescent="0.3">
      <c r="A77" s="137" t="s">
        <v>283</v>
      </c>
      <c r="B77" s="134" t="s">
        <v>413</v>
      </c>
      <c r="C77"/>
    </row>
    <row r="78" spans="1:3" ht="13.5" thickBot="1" x14ac:dyDescent="0.25">
      <c r="A78" s="136" t="s">
        <v>284</v>
      </c>
      <c r="B78" s="309" t="s">
        <v>27</v>
      </c>
      <c r="C78" s="310"/>
    </row>
    <row r="79" spans="1:3" ht="15.75" thickBot="1" x14ac:dyDescent="0.3">
      <c r="A79" s="137" t="s">
        <v>285</v>
      </c>
      <c r="B79" s="123" t="s">
        <v>132</v>
      </c>
      <c r="C79"/>
    </row>
    <row r="80" spans="1:3" ht="15.75" thickBot="1" x14ac:dyDescent="0.3">
      <c r="A80" s="137" t="s">
        <v>286</v>
      </c>
      <c r="B80" s="123" t="s">
        <v>133</v>
      </c>
      <c r="C80"/>
    </row>
    <row r="81" spans="1:3" ht="15.75" thickBot="1" x14ac:dyDescent="0.3">
      <c r="A81" s="137" t="s">
        <v>287</v>
      </c>
      <c r="B81" s="123" t="s">
        <v>134</v>
      </c>
      <c r="C81"/>
    </row>
    <row r="82" spans="1:3" ht="15.75" thickBot="1" x14ac:dyDescent="0.3">
      <c r="A82" s="137" t="s">
        <v>288</v>
      </c>
      <c r="B82" s="123" t="s">
        <v>135</v>
      </c>
      <c r="C82"/>
    </row>
    <row r="83" spans="1:3" ht="15.75" thickBot="1" x14ac:dyDescent="0.3">
      <c r="A83" s="137" t="s">
        <v>289</v>
      </c>
      <c r="B83" s="123" t="s">
        <v>136</v>
      </c>
      <c r="C83"/>
    </row>
    <row r="84" spans="1:3" ht="15.75" thickBot="1" x14ac:dyDescent="0.3">
      <c r="A84" s="137" t="s">
        <v>290</v>
      </c>
      <c r="B84" s="123" t="s">
        <v>137</v>
      </c>
      <c r="C84"/>
    </row>
    <row r="85" spans="1:3" ht="15.75" thickBot="1" x14ac:dyDescent="0.3">
      <c r="A85" s="137" t="s">
        <v>291</v>
      </c>
      <c r="B85" s="123" t="s">
        <v>138</v>
      </c>
      <c r="C85"/>
    </row>
    <row r="86" spans="1:3" ht="15.75" thickBot="1" x14ac:dyDescent="0.3">
      <c r="A86" s="137" t="s">
        <v>292</v>
      </c>
      <c r="B86" s="123" t="s">
        <v>139</v>
      </c>
      <c r="C86"/>
    </row>
    <row r="87" spans="1:3" ht="15.75" thickBot="1" x14ac:dyDescent="0.3">
      <c r="A87" s="137" t="s">
        <v>293</v>
      </c>
      <c r="B87" s="123" t="s">
        <v>140</v>
      </c>
      <c r="C87"/>
    </row>
    <row r="88" spans="1:3" ht="15.75" thickBot="1" x14ac:dyDescent="0.3">
      <c r="A88" s="137" t="s">
        <v>294</v>
      </c>
      <c r="B88" s="123" t="s">
        <v>141</v>
      </c>
      <c r="C88"/>
    </row>
    <row r="89" spans="1:3" ht="15.75" thickBot="1" x14ac:dyDescent="0.3">
      <c r="A89" s="137" t="s">
        <v>295</v>
      </c>
      <c r="B89" s="123" t="s">
        <v>142</v>
      </c>
      <c r="C89"/>
    </row>
    <row r="90" spans="1:3" ht="15.75" thickBot="1" x14ac:dyDescent="0.3">
      <c r="A90" s="137" t="s">
        <v>296</v>
      </c>
      <c r="B90" s="123" t="s">
        <v>143</v>
      </c>
      <c r="C90"/>
    </row>
    <row r="91" spans="1:3" ht="15.75" thickBot="1" x14ac:dyDescent="0.3">
      <c r="A91" s="137" t="s">
        <v>297</v>
      </c>
      <c r="B91" s="123" t="s">
        <v>144</v>
      </c>
      <c r="C91"/>
    </row>
    <row r="92" spans="1:3" ht="15.75" thickBot="1" x14ac:dyDescent="0.3">
      <c r="A92" s="137" t="s">
        <v>298</v>
      </c>
      <c r="B92" s="123" t="s">
        <v>145</v>
      </c>
      <c r="C92"/>
    </row>
    <row r="93" spans="1:3" ht="15.75" thickBot="1" x14ac:dyDescent="0.3">
      <c r="A93" s="137" t="s">
        <v>299</v>
      </c>
      <c r="B93" s="123" t="s">
        <v>277</v>
      </c>
      <c r="C93"/>
    </row>
    <row r="94" spans="1:3" ht="13.5" thickBot="1" x14ac:dyDescent="0.25">
      <c r="A94" s="136" t="s">
        <v>300</v>
      </c>
      <c r="B94" s="309" t="s">
        <v>301</v>
      </c>
      <c r="C94" s="310"/>
    </row>
    <row r="95" spans="1:3" ht="13.5" thickBot="1" x14ac:dyDescent="0.25">
      <c r="A95" s="136" t="s">
        <v>302</v>
      </c>
      <c r="B95" s="305" t="s">
        <v>281</v>
      </c>
      <c r="C95" s="306"/>
    </row>
    <row r="96" spans="1:3" ht="15.75" thickBot="1" x14ac:dyDescent="0.3">
      <c r="A96" s="137" t="s">
        <v>303</v>
      </c>
      <c r="B96" s="132" t="s">
        <v>146</v>
      </c>
      <c r="C96"/>
    </row>
    <row r="97" spans="1:3" ht="15.75" thickBot="1" x14ac:dyDescent="0.3">
      <c r="A97" s="137" t="s">
        <v>304</v>
      </c>
      <c r="B97" s="132" t="s">
        <v>147</v>
      </c>
      <c r="C97"/>
    </row>
    <row r="98" spans="1:3" ht="13.5" thickBot="1" x14ac:dyDescent="0.25">
      <c r="A98" s="136" t="s">
        <v>305</v>
      </c>
      <c r="B98" s="307" t="s">
        <v>27</v>
      </c>
      <c r="C98" s="308"/>
    </row>
    <row r="99" spans="1:3" ht="26.25" thickBot="1" x14ac:dyDescent="0.3">
      <c r="A99" s="137" t="s">
        <v>306</v>
      </c>
      <c r="B99" s="132" t="s">
        <v>148</v>
      </c>
      <c r="C99"/>
    </row>
    <row r="100" spans="1:3" ht="15.75" thickBot="1" x14ac:dyDescent="0.3">
      <c r="A100" s="137" t="s">
        <v>307</v>
      </c>
      <c r="B100" s="132" t="s">
        <v>277</v>
      </c>
      <c r="C100"/>
    </row>
    <row r="101" spans="1:3" ht="13.5" thickBot="1" x14ac:dyDescent="0.25">
      <c r="A101" s="136" t="s">
        <v>308</v>
      </c>
      <c r="B101" s="309" t="s">
        <v>309</v>
      </c>
      <c r="C101" s="310"/>
    </row>
    <row r="102" spans="1:3" ht="13.5" thickBot="1" x14ac:dyDescent="0.25">
      <c r="A102" s="136" t="s">
        <v>310</v>
      </c>
      <c r="B102" s="305" t="s">
        <v>281</v>
      </c>
      <c r="C102" s="306"/>
    </row>
    <row r="103" spans="1:3" ht="39" thickBot="1" x14ac:dyDescent="0.3">
      <c r="A103" s="137" t="s">
        <v>311</v>
      </c>
      <c r="B103" s="132" t="s">
        <v>312</v>
      </c>
      <c r="C103"/>
    </row>
    <row r="104" spans="1:3" ht="15.75" thickBot="1" x14ac:dyDescent="0.3">
      <c r="A104" s="137" t="s">
        <v>313</v>
      </c>
      <c r="B104" s="132" t="s">
        <v>149</v>
      </c>
      <c r="C104"/>
    </row>
    <row r="105" spans="1:3" ht="15.75" thickBot="1" x14ac:dyDescent="0.3">
      <c r="A105" s="137" t="s">
        <v>314</v>
      </c>
      <c r="B105" s="132" t="s">
        <v>150</v>
      </c>
      <c r="C105"/>
    </row>
    <row r="106" spans="1:3" ht="15.75" thickBot="1" x14ac:dyDescent="0.3">
      <c r="A106" s="137" t="s">
        <v>315</v>
      </c>
      <c r="B106" s="132" t="s">
        <v>218</v>
      </c>
      <c r="C106"/>
    </row>
    <row r="107" spans="1:3" ht="13.5" thickBot="1" x14ac:dyDescent="0.25">
      <c r="A107" s="136" t="s">
        <v>316</v>
      </c>
      <c r="B107" s="307" t="s">
        <v>27</v>
      </c>
      <c r="C107" s="308"/>
    </row>
    <row r="108" spans="1:3" ht="15.75" thickBot="1" x14ac:dyDescent="0.3">
      <c r="A108" s="137" t="s">
        <v>317</v>
      </c>
      <c r="B108" s="132" t="s">
        <v>318</v>
      </c>
      <c r="C108"/>
    </row>
    <row r="109" spans="1:3" ht="15.75" thickBot="1" x14ac:dyDescent="0.3">
      <c r="A109" s="137" t="s">
        <v>319</v>
      </c>
      <c r="B109" s="132" t="s">
        <v>320</v>
      </c>
      <c r="C109"/>
    </row>
    <row r="110" spans="1:3" ht="15.75" thickBot="1" x14ac:dyDescent="0.3">
      <c r="A110" s="137" t="s">
        <v>321</v>
      </c>
      <c r="B110" s="132" t="s">
        <v>151</v>
      </c>
      <c r="C110"/>
    </row>
    <row r="111" spans="1:3" ht="15.75" thickBot="1" x14ac:dyDescent="0.3">
      <c r="A111" s="137" t="s">
        <v>322</v>
      </c>
      <c r="B111" s="132" t="s">
        <v>152</v>
      </c>
      <c r="C111"/>
    </row>
    <row r="112" spans="1:3" ht="15.75" thickBot="1" x14ac:dyDescent="0.3">
      <c r="A112" s="137" t="s">
        <v>323</v>
      </c>
      <c r="B112" s="132" t="s">
        <v>153</v>
      </c>
      <c r="C112"/>
    </row>
    <row r="113" spans="1:3" ht="15.75" thickBot="1" x14ac:dyDescent="0.3">
      <c r="A113" s="137" t="s">
        <v>324</v>
      </c>
      <c r="B113" s="132" t="s">
        <v>154</v>
      </c>
      <c r="C113"/>
    </row>
    <row r="114" spans="1:3" ht="15.75" thickBot="1" x14ac:dyDescent="0.3">
      <c r="A114" s="137" t="s">
        <v>325</v>
      </c>
      <c r="B114" s="132" t="s">
        <v>155</v>
      </c>
      <c r="C114"/>
    </row>
    <row r="115" spans="1:3" ht="15.75" thickBot="1" x14ac:dyDescent="0.3">
      <c r="A115" s="137" t="s">
        <v>326</v>
      </c>
      <c r="B115" s="132" t="s">
        <v>156</v>
      </c>
      <c r="C115"/>
    </row>
    <row r="116" spans="1:3" ht="15.75" thickBot="1" x14ac:dyDescent="0.3">
      <c r="A116" s="137" t="s">
        <v>327</v>
      </c>
      <c r="B116" s="132" t="s">
        <v>157</v>
      </c>
      <c r="C116"/>
    </row>
    <row r="117" spans="1:3" ht="15.75" thickBot="1" x14ac:dyDescent="0.3">
      <c r="A117" s="137" t="s">
        <v>328</v>
      </c>
      <c r="B117" s="132" t="s">
        <v>329</v>
      </c>
      <c r="C117"/>
    </row>
    <row r="118" spans="1:3" ht="15.75" thickBot="1" x14ac:dyDescent="0.3">
      <c r="A118" s="137" t="s">
        <v>330</v>
      </c>
      <c r="B118" s="132" t="s">
        <v>331</v>
      </c>
      <c r="C118"/>
    </row>
    <row r="119" spans="1:3" ht="15.75" thickBot="1" x14ac:dyDescent="0.3">
      <c r="A119" s="137" t="s">
        <v>332</v>
      </c>
      <c r="B119" s="132" t="s">
        <v>333</v>
      </c>
      <c r="C119"/>
    </row>
    <row r="120" spans="1:3" ht="15.75" thickBot="1" x14ac:dyDescent="0.3">
      <c r="A120" s="137" t="s">
        <v>334</v>
      </c>
      <c r="B120" s="132" t="s">
        <v>277</v>
      </c>
      <c r="C120"/>
    </row>
    <row r="121" spans="1:3" ht="13.5" thickBot="1" x14ac:dyDescent="0.25">
      <c r="A121" s="136" t="s">
        <v>335</v>
      </c>
      <c r="B121" s="309" t="s">
        <v>336</v>
      </c>
      <c r="C121" s="310"/>
    </row>
    <row r="122" spans="1:3" ht="13.5" thickBot="1" x14ac:dyDescent="0.25">
      <c r="A122" s="136" t="s">
        <v>337</v>
      </c>
      <c r="B122" s="305" t="s">
        <v>281</v>
      </c>
      <c r="C122" s="306"/>
    </row>
    <row r="123" spans="1:3" ht="15.75" thickBot="1" x14ac:dyDescent="0.3">
      <c r="A123" s="137" t="s">
        <v>338</v>
      </c>
      <c r="B123" s="141" t="s">
        <v>415</v>
      </c>
      <c r="C123"/>
    </row>
    <row r="124" spans="1:3" ht="15.75" thickBot="1" x14ac:dyDescent="0.3">
      <c r="A124" s="137" t="s">
        <v>339</v>
      </c>
      <c r="B124" s="142" t="s">
        <v>414</v>
      </c>
      <c r="C124"/>
    </row>
    <row r="125" spans="1:3" ht="15.75" thickBot="1" x14ac:dyDescent="0.3">
      <c r="A125" s="137" t="s">
        <v>340</v>
      </c>
      <c r="B125" s="142" t="s">
        <v>416</v>
      </c>
      <c r="C125"/>
    </row>
    <row r="126" spans="1:3" ht="15.75" thickBot="1" x14ac:dyDescent="0.3">
      <c r="A126" s="137" t="s">
        <v>341</v>
      </c>
      <c r="B126" s="142" t="s">
        <v>417</v>
      </c>
      <c r="C126"/>
    </row>
    <row r="127" spans="1:3" ht="13.5" thickBot="1" x14ac:dyDescent="0.25">
      <c r="A127" s="136" t="s">
        <v>342</v>
      </c>
      <c r="B127" s="307" t="s">
        <v>69</v>
      </c>
      <c r="C127" s="308"/>
    </row>
    <row r="128" spans="1:3" ht="15.75" thickBot="1" x14ac:dyDescent="0.3">
      <c r="A128" s="137" t="s">
        <v>343</v>
      </c>
      <c r="B128" s="122" t="s">
        <v>158</v>
      </c>
      <c r="C128"/>
    </row>
    <row r="129" spans="1:3" ht="15.75" thickBot="1" x14ac:dyDescent="0.3">
      <c r="A129" s="137" t="s">
        <v>344</v>
      </c>
      <c r="B129" s="143" t="s">
        <v>159</v>
      </c>
      <c r="C129"/>
    </row>
    <row r="130" spans="1:3" ht="15.75" thickBot="1" x14ac:dyDescent="0.3">
      <c r="A130" s="137" t="s">
        <v>345</v>
      </c>
      <c r="B130" s="144" t="s">
        <v>160</v>
      </c>
      <c r="C130"/>
    </row>
    <row r="131" spans="1:3" ht="15.75" thickBot="1" x14ac:dyDescent="0.3">
      <c r="A131" s="137" t="s">
        <v>346</v>
      </c>
      <c r="B131" s="122" t="s">
        <v>161</v>
      </c>
      <c r="C131"/>
    </row>
    <row r="132" spans="1:3" ht="15.75" thickBot="1" x14ac:dyDescent="0.3">
      <c r="A132" s="137" t="s">
        <v>347</v>
      </c>
      <c r="B132" s="124" t="s">
        <v>162</v>
      </c>
      <c r="C132"/>
    </row>
    <row r="133" spans="1:3" ht="13.5" thickBot="1" x14ac:dyDescent="0.25">
      <c r="A133" s="136" t="s">
        <v>348</v>
      </c>
      <c r="B133" s="307" t="s">
        <v>349</v>
      </c>
      <c r="C133" s="308"/>
    </row>
    <row r="134" spans="1:3" ht="15.75" thickBot="1" x14ac:dyDescent="0.3">
      <c r="A134" s="137" t="s">
        <v>350</v>
      </c>
      <c r="B134" s="138" t="s">
        <v>351</v>
      </c>
      <c r="C134"/>
    </row>
    <row r="135" spans="1:3" ht="15.75" thickBot="1" x14ac:dyDescent="0.3">
      <c r="A135" s="137" t="s">
        <v>352</v>
      </c>
      <c r="B135" s="138" t="s">
        <v>353</v>
      </c>
      <c r="C135"/>
    </row>
    <row r="136" spans="1:3" ht="15.75" thickBot="1" x14ac:dyDescent="0.3">
      <c r="A136" s="137" t="s">
        <v>354</v>
      </c>
      <c r="B136" s="122" t="s">
        <v>355</v>
      </c>
      <c r="C136"/>
    </row>
    <row r="137" spans="1:3" ht="15.75" thickBot="1" x14ac:dyDescent="0.3">
      <c r="A137" s="137" t="s">
        <v>356</v>
      </c>
      <c r="B137" s="122" t="s">
        <v>357</v>
      </c>
      <c r="C137"/>
    </row>
    <row r="138" spans="1:3" ht="15.75" thickBot="1" x14ac:dyDescent="0.3">
      <c r="A138" s="137" t="s">
        <v>358</v>
      </c>
      <c r="B138" s="122" t="s">
        <v>359</v>
      </c>
      <c r="C138"/>
    </row>
    <row r="139" spans="1:3" ht="15.75" thickBot="1" x14ac:dyDescent="0.3">
      <c r="A139" s="137" t="s">
        <v>360</v>
      </c>
      <c r="B139" s="122" t="s">
        <v>361</v>
      </c>
      <c r="C139"/>
    </row>
    <row r="140" spans="1:3" ht="13.5" thickBot="1" x14ac:dyDescent="0.25">
      <c r="A140" s="136" t="s">
        <v>362</v>
      </c>
      <c r="B140" s="309" t="s">
        <v>163</v>
      </c>
      <c r="C140" s="310"/>
    </row>
    <row r="141" spans="1:3" ht="15.75" thickBot="1" x14ac:dyDescent="0.3">
      <c r="A141" s="137" t="s">
        <v>363</v>
      </c>
      <c r="B141" s="132" t="s">
        <v>164</v>
      </c>
      <c r="C141"/>
    </row>
    <row r="142" spans="1:3" ht="15.75" thickBot="1" x14ac:dyDescent="0.3">
      <c r="A142" s="137" t="s">
        <v>364</v>
      </c>
      <c r="B142" s="132" t="s">
        <v>165</v>
      </c>
      <c r="C142"/>
    </row>
    <row r="143" spans="1:3" ht="15.75" thickBot="1" x14ac:dyDescent="0.3">
      <c r="A143" s="137" t="s">
        <v>365</v>
      </c>
      <c r="B143" s="132" t="s">
        <v>166</v>
      </c>
      <c r="C143"/>
    </row>
    <row r="144" spans="1:3" ht="15.75" thickBot="1" x14ac:dyDescent="0.3">
      <c r="A144" s="137" t="s">
        <v>366</v>
      </c>
      <c r="B144" s="132" t="s">
        <v>167</v>
      </c>
      <c r="C144"/>
    </row>
    <row r="145" spans="1:3" ht="15.75" thickBot="1" x14ac:dyDescent="0.3">
      <c r="A145" s="137" t="s">
        <v>367</v>
      </c>
      <c r="B145" s="132" t="s">
        <v>168</v>
      </c>
      <c r="C145"/>
    </row>
    <row r="146" spans="1:3" ht="15.75" thickBot="1" x14ac:dyDescent="0.3">
      <c r="A146" s="137" t="s">
        <v>368</v>
      </c>
      <c r="B146" s="132" t="s">
        <v>169</v>
      </c>
      <c r="C146"/>
    </row>
    <row r="147" spans="1:3" ht="15.75" thickBot="1" x14ac:dyDescent="0.3">
      <c r="A147" s="137" t="s">
        <v>369</v>
      </c>
      <c r="B147" s="132" t="s">
        <v>170</v>
      </c>
      <c r="C147"/>
    </row>
    <row r="148" spans="1:3" ht="15.75" thickBot="1" x14ac:dyDescent="0.3">
      <c r="A148" s="137" t="s">
        <v>370</v>
      </c>
      <c r="B148" s="132" t="s">
        <v>171</v>
      </c>
      <c r="C148"/>
    </row>
    <row r="149" spans="1:3" ht="15.75" thickBot="1" x14ac:dyDescent="0.3">
      <c r="A149" s="137" t="s">
        <v>371</v>
      </c>
      <c r="B149" s="132" t="s">
        <v>172</v>
      </c>
      <c r="C149"/>
    </row>
    <row r="150" spans="1:3" ht="15.75" thickBot="1" x14ac:dyDescent="0.3">
      <c r="A150" s="137" t="s">
        <v>372</v>
      </c>
      <c r="B150" s="132" t="s">
        <v>173</v>
      </c>
      <c r="C150"/>
    </row>
    <row r="151" spans="1:3" ht="15.75" thickBot="1" x14ac:dyDescent="0.3">
      <c r="A151" s="137" t="s">
        <v>373</v>
      </c>
      <c r="B151" s="132" t="s">
        <v>174</v>
      </c>
      <c r="C151"/>
    </row>
    <row r="152" spans="1:3" ht="15.75" thickBot="1" x14ac:dyDescent="0.3">
      <c r="A152" s="137" t="s">
        <v>374</v>
      </c>
      <c r="B152" s="132" t="s">
        <v>175</v>
      </c>
      <c r="C152"/>
    </row>
    <row r="153" spans="1:3" ht="15.75" thickBot="1" x14ac:dyDescent="0.3">
      <c r="A153" s="137" t="s">
        <v>375</v>
      </c>
      <c r="B153" s="132" t="s">
        <v>176</v>
      </c>
      <c r="C153"/>
    </row>
    <row r="154" spans="1:3" ht="26.25" thickBot="1" x14ac:dyDescent="0.3">
      <c r="A154" s="137" t="s">
        <v>376</v>
      </c>
      <c r="B154" s="132" t="s">
        <v>177</v>
      </c>
      <c r="C154"/>
    </row>
    <row r="155" spans="1:3" ht="15.75" thickBot="1" x14ac:dyDescent="0.3">
      <c r="A155" s="137" t="s">
        <v>377</v>
      </c>
      <c r="B155" s="132" t="s">
        <v>178</v>
      </c>
      <c r="C155"/>
    </row>
    <row r="156" spans="1:3" ht="15.75" thickBot="1" x14ac:dyDescent="0.3">
      <c r="A156" s="137" t="s">
        <v>378</v>
      </c>
      <c r="B156" s="132" t="s">
        <v>179</v>
      </c>
      <c r="C156"/>
    </row>
    <row r="157" spans="1:3" ht="15.75" thickBot="1" x14ac:dyDescent="0.3">
      <c r="A157" s="137" t="s">
        <v>379</v>
      </c>
      <c r="B157" s="132" t="s">
        <v>380</v>
      </c>
      <c r="C157"/>
    </row>
    <row r="158" spans="1:3" ht="15.75" thickBot="1" x14ac:dyDescent="0.3">
      <c r="A158" s="137" t="s">
        <v>381</v>
      </c>
      <c r="B158" s="132" t="s">
        <v>277</v>
      </c>
      <c r="C158"/>
    </row>
    <row r="159" spans="1:3" ht="15.75" thickBot="1" x14ac:dyDescent="0.3">
      <c r="A159" s="137" t="s">
        <v>382</v>
      </c>
      <c r="B159" s="132" t="s">
        <v>383</v>
      </c>
      <c r="C159"/>
    </row>
    <row r="160" spans="1:3" ht="13.5" thickBot="1" x14ac:dyDescent="0.25">
      <c r="A160" s="136" t="s">
        <v>384</v>
      </c>
      <c r="B160" s="309" t="s">
        <v>180</v>
      </c>
      <c r="C160" s="310"/>
    </row>
    <row r="161" spans="1:3" ht="62.25" customHeight="1" x14ac:dyDescent="0.25">
      <c r="A161" s="135" t="s">
        <v>385</v>
      </c>
      <c r="B161" s="145" t="s">
        <v>419</v>
      </c>
      <c r="C161"/>
    </row>
    <row r="162" spans="1:3" ht="15.75" thickBot="1" x14ac:dyDescent="0.3">
      <c r="A162" s="137" t="s">
        <v>386</v>
      </c>
      <c r="B162" s="132" t="s">
        <v>387</v>
      </c>
      <c r="C162"/>
    </row>
    <row r="163" spans="1:3" ht="15.75" thickBot="1" x14ac:dyDescent="0.3">
      <c r="A163" s="137" t="s">
        <v>388</v>
      </c>
      <c r="B163" s="132" t="s">
        <v>389</v>
      </c>
      <c r="C163"/>
    </row>
    <row r="164" spans="1:3" ht="15.75" thickBot="1" x14ac:dyDescent="0.3">
      <c r="A164" s="137" t="s">
        <v>390</v>
      </c>
      <c r="B164" s="132" t="s">
        <v>181</v>
      </c>
      <c r="C164"/>
    </row>
    <row r="165" spans="1:3" ht="51" customHeight="1" x14ac:dyDescent="0.25">
      <c r="A165" s="135" t="s">
        <v>391</v>
      </c>
      <c r="B165" s="139" t="s">
        <v>420</v>
      </c>
      <c r="C165"/>
    </row>
    <row r="166" spans="1:3" ht="15.75" thickBot="1" x14ac:dyDescent="0.3">
      <c r="A166" s="137" t="s">
        <v>392</v>
      </c>
      <c r="B166" s="132" t="s">
        <v>393</v>
      </c>
      <c r="C166"/>
    </row>
    <row r="167" spans="1:3" ht="26.25" thickBot="1" x14ac:dyDescent="0.3">
      <c r="A167" s="137" t="s">
        <v>394</v>
      </c>
      <c r="B167" s="132" t="s">
        <v>182</v>
      </c>
      <c r="C167"/>
    </row>
    <row r="168" spans="1:3" ht="26.25" thickBot="1" x14ac:dyDescent="0.3">
      <c r="A168" s="137" t="s">
        <v>395</v>
      </c>
      <c r="B168" s="132" t="s">
        <v>183</v>
      </c>
      <c r="C168"/>
    </row>
    <row r="169" spans="1:3" ht="15.75" thickBot="1" x14ac:dyDescent="0.3">
      <c r="A169" s="137" t="s">
        <v>396</v>
      </c>
      <c r="B169" s="132" t="s">
        <v>184</v>
      </c>
      <c r="C169"/>
    </row>
    <row r="170" spans="1:3" ht="15.75" thickBot="1" x14ac:dyDescent="0.3">
      <c r="A170" s="137" t="s">
        <v>397</v>
      </c>
      <c r="B170" s="132" t="s">
        <v>181</v>
      </c>
      <c r="C170"/>
    </row>
    <row r="171" spans="1:3" ht="15.75" thickBot="1" x14ac:dyDescent="0.3">
      <c r="A171" s="137" t="s">
        <v>398</v>
      </c>
      <c r="B171" s="132" t="s">
        <v>185</v>
      </c>
      <c r="C171"/>
    </row>
    <row r="172" spans="1:3" ht="15.75" thickBot="1" x14ac:dyDescent="0.3">
      <c r="A172" s="137" t="s">
        <v>399</v>
      </c>
      <c r="B172" s="132" t="s">
        <v>186</v>
      </c>
      <c r="C172"/>
    </row>
    <row r="173" spans="1:3" ht="15.75" thickBot="1" x14ac:dyDescent="0.3">
      <c r="A173" s="137" t="s">
        <v>400</v>
      </c>
      <c r="B173" s="132" t="s">
        <v>401</v>
      </c>
      <c r="C173"/>
    </row>
    <row r="174" spans="1:3" ht="13.5" thickBot="1" x14ac:dyDescent="0.25">
      <c r="A174" s="136" t="s">
        <v>402</v>
      </c>
      <c r="B174" s="309" t="s">
        <v>187</v>
      </c>
      <c r="C174" s="310"/>
    </row>
    <row r="175" spans="1:3" ht="15.75" thickBot="1" x14ac:dyDescent="0.3">
      <c r="A175" s="137" t="s">
        <v>403</v>
      </c>
      <c r="B175" s="132" t="s">
        <v>404</v>
      </c>
      <c r="C175"/>
    </row>
    <row r="176" spans="1:3" ht="13.5" thickBot="1" x14ac:dyDescent="0.25">
      <c r="A176" s="136" t="s">
        <v>405</v>
      </c>
      <c r="B176" s="307" t="s">
        <v>188</v>
      </c>
      <c r="C176" s="308"/>
    </row>
    <row r="177" spans="1:3" ht="15.75" thickBot="1" x14ac:dyDescent="0.3">
      <c r="A177" s="137" t="s">
        <v>406</v>
      </c>
      <c r="B177" s="134" t="s">
        <v>418</v>
      </c>
      <c r="C177"/>
    </row>
    <row r="178" spans="1:3" ht="13.5" thickBot="1" x14ac:dyDescent="0.25">
      <c r="A178" s="136" t="s">
        <v>407</v>
      </c>
      <c r="B178" s="309" t="s">
        <v>189</v>
      </c>
      <c r="C178" s="310"/>
    </row>
    <row r="179" spans="1:3" ht="15.75" thickBot="1" x14ac:dyDescent="0.3">
      <c r="A179" s="137" t="s">
        <v>408</v>
      </c>
      <c r="B179" s="132" t="s">
        <v>190</v>
      </c>
      <c r="C179"/>
    </row>
    <row r="180" spans="1:3" ht="15.75" thickBot="1" x14ac:dyDescent="0.3">
      <c r="A180" s="137" t="s">
        <v>409</v>
      </c>
      <c r="B180" s="132" t="s">
        <v>191</v>
      </c>
      <c r="C180"/>
    </row>
    <row r="181" spans="1:3" ht="15.75" thickBot="1" x14ac:dyDescent="0.3">
      <c r="A181" s="137" t="s">
        <v>410</v>
      </c>
      <c r="B181" s="132" t="s">
        <v>411</v>
      </c>
      <c r="C181"/>
    </row>
    <row r="182" spans="1:3" ht="15" x14ac:dyDescent="0.25">
      <c r="A182"/>
    </row>
  </sheetData>
  <mergeCells count="25">
    <mergeCell ref="B74:C74"/>
    <mergeCell ref="B75:C75"/>
    <mergeCell ref="B78:C78"/>
    <mergeCell ref="A1:C1"/>
    <mergeCell ref="A2:C2"/>
    <mergeCell ref="A3:C3"/>
    <mergeCell ref="A5:C5"/>
    <mergeCell ref="B6:C6"/>
    <mergeCell ref="B7:C7"/>
    <mergeCell ref="B19:C19"/>
    <mergeCell ref="B174:C174"/>
    <mergeCell ref="B176:C176"/>
    <mergeCell ref="B178:C178"/>
    <mergeCell ref="B127:C127"/>
    <mergeCell ref="B121:C121"/>
    <mergeCell ref="B122:C122"/>
    <mergeCell ref="B133:C133"/>
    <mergeCell ref="B140:C140"/>
    <mergeCell ref="B160:C160"/>
    <mergeCell ref="B102:C102"/>
    <mergeCell ref="B107:C107"/>
    <mergeCell ref="B94:C94"/>
    <mergeCell ref="B95:C95"/>
    <mergeCell ref="B98:C98"/>
    <mergeCell ref="B101:C10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2.xml><?xml version="1.0" encoding="utf-8"?>
<ds:datastoreItem xmlns:ds="http://schemas.openxmlformats.org/officeDocument/2006/customXml" ds:itemID="{08F2C213-C96E-4AA0-9B4E-231D2768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29DAE54-0E85-43EA-939F-4A90DAECDD07}">
  <ds:schemaRefs>
    <ds:schemaRef ds:uri="http://purl.org/dc/elements/1.1/"/>
    <ds:schemaRef ds:uri="http://purl.org/dc/dcmitype/"/>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 PLAN NABAVE-TTIP</vt:lpstr>
      <vt:lpstr>Sheet1</vt:lpstr>
      <vt:lpstr>UPUTE</vt:lpstr>
      <vt:lpstr>LPT</vt:lpstr>
      <vt:lpstr>' PLAN NABAVE-TTIP'!Podrucje_ispisa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Meri Krnić</cp:lastModifiedBy>
  <cp:lastPrinted>2018-07-25T08:40:07Z</cp:lastPrinted>
  <dcterms:created xsi:type="dcterms:W3CDTF">2017-03-28T13:44:12Z</dcterms:created>
  <dcterms:modified xsi:type="dcterms:W3CDTF">2021-08-27T07:42:46Z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0x010100612CDD6D1B44EB42A7FA200D7579832C</vt:lpwstr>
  </property>
</Properties>
</file>